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3D181344-2D46-42ED-B437-03DFA73FA7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3" r:id="rId1"/>
  </sheets>
  <definedNames>
    <definedName name="_xlnm.Print_Area" localSheetId="0">'2021'!$A$1:$F$30</definedName>
  </definedNames>
  <calcPr calcId="191029"/>
</workbook>
</file>

<file path=xl/calcChain.xml><?xml version="1.0" encoding="utf-8"?>
<calcChain xmlns="http://schemas.openxmlformats.org/spreadsheetml/2006/main">
  <c r="E25" i="3" l="1"/>
  <c r="E29" i="3"/>
  <c r="E28" i="3"/>
  <c r="E26" i="3"/>
  <c r="E24" i="3"/>
  <c r="E18" i="3"/>
  <c r="E27" i="3"/>
  <c r="E12" i="3"/>
  <c r="D10" i="3" l="1"/>
  <c r="D17" i="3" l="1"/>
  <c r="C18" i="3" l="1"/>
  <c r="D9" i="3" l="1"/>
  <c r="C12" i="3" l="1"/>
  <c r="D18" i="3"/>
  <c r="C19" i="3"/>
  <c r="C24" i="3"/>
  <c r="D24" i="3"/>
  <c r="D16" i="3"/>
  <c r="D3" i="3"/>
  <c r="C27" i="3" s="1"/>
  <c r="C29" i="3"/>
  <c r="D21" i="3"/>
  <c r="D14" i="3"/>
  <c r="E16" i="3" l="1"/>
  <c r="E17" i="3"/>
  <c r="C13" i="3"/>
  <c r="D13" i="3" s="1"/>
  <c r="D26" i="3"/>
  <c r="D29" i="3"/>
  <c r="D19" i="3"/>
  <c r="D15" i="3"/>
  <c r="D12" i="3"/>
  <c r="C25" i="3"/>
  <c r="D25" i="3" s="1"/>
  <c r="D8" i="3" l="1"/>
  <c r="E22" i="3"/>
  <c r="D27" i="3"/>
  <c r="E13" i="3"/>
  <c r="E14" i="3"/>
  <c r="E21" i="3"/>
  <c r="E15" i="3"/>
  <c r="E20" i="3"/>
  <c r="E23" i="3"/>
  <c r="E19" i="3"/>
  <c r="D30" i="3" l="1"/>
  <c r="D28" i="3"/>
  <c r="E30" i="3" l="1"/>
  <c r="F30" i="3" l="1"/>
</calcChain>
</file>

<file path=xl/sharedStrings.xml><?xml version="1.0" encoding="utf-8"?>
<sst xmlns="http://schemas.openxmlformats.org/spreadsheetml/2006/main" count="58" uniqueCount="39">
  <si>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</si>
  <si>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</si>
  <si>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</si>
  <si>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</si>
  <si>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</si>
  <si>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</si>
  <si>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</si>
  <si>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</si>
  <si>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</si>
  <si>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</si>
  <si>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</si>
  <si>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</si>
  <si>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</si>
  <si>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</si>
  <si>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</si>
  <si>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</si>
  <si>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</si>
  <si>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</si>
  <si>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</si>
  <si>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</si>
  <si>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 xml:space="preserve"> Привлечение сторонних организац по механизированная уборка  с вывозом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</si>
  <si>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</si>
  <si>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</si>
  <si>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</si>
  <si>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 xml:space="preserve">Комплексное   обслуживание лифтов    услуги ООО"Лифтсервис-"                                          </t>
  </si>
  <si>
    <t>Услуги ЕРКЦ</t>
  </si>
  <si>
    <t>Меры пожарной  безопасности (обслуж.АППЗ и ДУ)</t>
  </si>
  <si>
    <t xml:space="preserve">  жилого многоквартирного   дома   по адресу:  г. Уфа,   ул. Максима Горького дом 44</t>
  </si>
  <si>
    <t>Планируемый доход</t>
  </si>
  <si>
    <t>общедомовая площадь</t>
  </si>
  <si>
    <t>без СОИ</t>
  </si>
  <si>
    <t>2019 год</t>
  </si>
  <si>
    <t>Аварийно - диспетчерское обслуживание</t>
  </si>
  <si>
    <t xml:space="preserve">Содержание,обслуживание и ремонт  ИТП </t>
  </si>
  <si>
    <t xml:space="preserve">Уборка и санитарно - гигиеническая очистка помещений общего пользования (уборка лестничных клеток) </t>
  </si>
  <si>
    <t>Уборка придомовой территории (ручная)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</si>
  <si>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</si>
  <si>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 xml:space="preserve">Содержание и тукущий ремонт  внутридомового инженерного  оборудования и конструктивных элементов многоквартирного  дома       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</t>
  </si>
  <si>
    <t>Планируемая cмета по содержанию и ремонту общего имущества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</si>
</sst>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2" fontId="3" fillId="0" borderId="19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4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3" xfId="0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topLeftCell="A7" zoomScaleNormal="100" zoomScaleSheetLayoutView="100" workbookViewId="0">
      <selection activeCell="E12" sqref="E12"/>
    </sheetView>
  </sheetViews>
  <sheetFormatPr defaultRowHeight="15" outlineLevelRow="4" outlineLevelCol="1" x14ac:dyDescent="0.25"/>
  <cols>
    <col min="1" max="1" width="65.140625" customWidth="1"/>
    <col min="2" max="2" width="4.85546875" customWidth="1"/>
    <col min="3" max="3" width="7.28515625" hidden="1" customWidth="1" outlineLevel="1"/>
    <col min="4" max="4" width="10.5703125" customWidth="1" collapsed="1"/>
    <col min="5" max="5" width="7.7109375" customWidth="1"/>
    <col min="6" max="8" width="0" hidden="1" customWidth="1"/>
  </cols>
  <sheetData>
    <row r="1" spans="1:7" ht="20.25" customHeight="1" x14ac:dyDescent="0.25">
      <c r="A1" s="56" t="s">
        <v>38</v>
      </c>
      <c r="B1" s="56"/>
      <c r="C1" s="56"/>
      <c r="D1" s="56"/>
      <c r="E1" s="56"/>
    </row>
    <row r="2" spans="1:7" x14ac:dyDescent="0.25">
      <c r="A2" s="57" t="s">
        <v>27</v>
      </c>
      <c r="B2" s="57"/>
      <c r="C2" s="57"/>
      <c r="D2" s="57"/>
      <c r="E2" s="57"/>
    </row>
    <row r="3" spans="1:7" ht="15.75" outlineLevel="1" thickBot="1" x14ac:dyDescent="0.3">
      <c r="A3" s="20" t="s">
        <v>17</v>
      </c>
      <c r="B3" s="20" t="s">
        <v>1</v>
      </c>
      <c r="C3" s="20"/>
      <c r="D3" s="21">
        <f>D4+D5</f>
        <v>11760.300000000001</v>
      </c>
      <c r="E3" s="20"/>
    </row>
    <row r="4" spans="1:7" hidden="1" outlineLevel="3" x14ac:dyDescent="0.25">
      <c r="A4" s="22" t="s">
        <v>0</v>
      </c>
      <c r="B4" s="22" t="s">
        <v>1</v>
      </c>
      <c r="C4" s="22"/>
      <c r="D4" s="23">
        <v>10986.6</v>
      </c>
      <c r="E4" s="24"/>
    </row>
    <row r="5" spans="1:7" hidden="1" outlineLevel="3" x14ac:dyDescent="0.25">
      <c r="A5" s="22" t="s">
        <v>2</v>
      </c>
      <c r="B5" s="22" t="s">
        <v>1</v>
      </c>
      <c r="C5" s="22"/>
      <c r="D5" s="25">
        <v>773.7</v>
      </c>
      <c r="E5" s="26"/>
    </row>
    <row r="6" spans="1:7" ht="15.75" hidden="1" outlineLevel="3" thickBot="1" x14ac:dyDescent="0.3">
      <c r="A6" s="22" t="s">
        <v>29</v>
      </c>
      <c r="B6" s="22" t="s">
        <v>1</v>
      </c>
      <c r="C6" s="22"/>
      <c r="D6" s="25">
        <v>3327.7</v>
      </c>
      <c r="E6" s="26"/>
    </row>
    <row r="7" spans="1:7" ht="21.75" customHeight="1" outlineLevel="2" collapsed="1" thickBot="1" x14ac:dyDescent="0.3">
      <c r="A7" s="58" t="s">
        <v>28</v>
      </c>
      <c r="B7" s="59"/>
      <c r="C7" s="27"/>
      <c r="D7" s="60" t="s">
        <v>13</v>
      </c>
      <c r="E7" s="61"/>
    </row>
    <row r="8" spans="1:7" ht="15.75" outlineLevel="2" thickBot="1" x14ac:dyDescent="0.3">
      <c r="A8" s="62" t="s">
        <v>15</v>
      </c>
      <c r="B8" s="63"/>
      <c r="C8" s="28"/>
      <c r="D8" s="64">
        <f>D9+D10</f>
        <v>2893033.8000000003</v>
      </c>
      <c r="E8" s="65"/>
    </row>
    <row r="9" spans="1:7" hidden="1" outlineLevel="4" x14ac:dyDescent="0.25">
      <c r="A9" s="54" t="s">
        <v>16</v>
      </c>
      <c r="B9" s="55"/>
      <c r="C9" s="28"/>
      <c r="D9" s="48">
        <f>D4*20.5*12</f>
        <v>2702703.6</v>
      </c>
      <c r="E9" s="49"/>
    </row>
    <row r="10" spans="1:7" ht="15.75" hidden="1" outlineLevel="4" thickBot="1" x14ac:dyDescent="0.3">
      <c r="A10" s="50" t="s">
        <v>14</v>
      </c>
      <c r="B10" s="51"/>
      <c r="C10" s="29"/>
      <c r="D10" s="52">
        <f>D5*20.5*12</f>
        <v>190330.2</v>
      </c>
      <c r="E10" s="53"/>
    </row>
    <row r="11" spans="1:7" ht="75" customHeight="1" outlineLevel="1" thickBot="1" x14ac:dyDescent="0.3">
      <c r="A11" s="30" t="s">
        <v>3</v>
      </c>
      <c r="B11" s="2" t="s">
        <v>4</v>
      </c>
      <c r="C11" s="31" t="s">
        <v>21</v>
      </c>
      <c r="D11" s="32" t="s">
        <v>5</v>
      </c>
      <c r="E11" s="33" t="s">
        <v>6</v>
      </c>
      <c r="G11" t="s">
        <v>31</v>
      </c>
    </row>
    <row r="12" spans="1:7" ht="79.5" customHeight="1" x14ac:dyDescent="0.25">
      <c r="A12" s="42" t="s">
        <v>37</v>
      </c>
      <c r="B12" s="47"/>
      <c r="C12" s="41">
        <f>17950+5424+4314+7651+5041+6715+10000+4600</f>
        <v>61695</v>
      </c>
      <c r="D12" s="38">
        <f>C12*12</f>
        <v>740340</v>
      </c>
      <c r="E12" s="39">
        <f>D12/D3/12</f>
        <v>5.2460396418458712</v>
      </c>
      <c r="G12" s="46">
        <v>5.2462180800857139</v>
      </c>
    </row>
    <row r="13" spans="1:7" ht="18.75" customHeight="1" x14ac:dyDescent="0.25">
      <c r="A13" s="1" t="s">
        <v>32</v>
      </c>
      <c r="B13" s="3" t="s">
        <v>7</v>
      </c>
      <c r="C13" s="40">
        <f>0.885*D3+579.51</f>
        <v>10987.375500000002</v>
      </c>
      <c r="D13" s="7">
        <f>C13*12</f>
        <v>131848.50600000002</v>
      </c>
      <c r="E13" s="8">
        <f>D13/D3/12</f>
        <v>0.93427680416315917</v>
      </c>
      <c r="G13" s="46">
        <v>0.93427848025918581</v>
      </c>
    </row>
    <row r="14" spans="1:7" ht="18" customHeight="1" x14ac:dyDescent="0.25">
      <c r="A14" s="1" t="s">
        <v>26</v>
      </c>
      <c r="B14" s="3" t="s">
        <v>7</v>
      </c>
      <c r="C14" s="34">
        <v>47.35</v>
      </c>
      <c r="D14" s="9">
        <f>47.35*308*12</f>
        <v>175005.6</v>
      </c>
      <c r="E14" s="8">
        <f>D14/D3/12</f>
        <v>1.2400874127360695</v>
      </c>
      <c r="G14" s="46">
        <v>1.2401295929387153</v>
      </c>
    </row>
    <row r="15" spans="1:7" ht="26.25" customHeight="1" x14ac:dyDescent="0.25">
      <c r="A15" s="10" t="s">
        <v>33</v>
      </c>
      <c r="B15" s="3" t="s">
        <v>7</v>
      </c>
      <c r="C15" s="35">
        <v>7860</v>
      </c>
      <c r="D15" s="11">
        <f>C15*12</f>
        <v>94320</v>
      </c>
      <c r="E15" s="8">
        <f>D15/D3/12</f>
        <v>0.66835029718629624</v>
      </c>
      <c r="G15" s="46">
        <v>0.66837303038291129</v>
      </c>
    </row>
    <row r="16" spans="1:7" ht="15.75" customHeight="1" x14ac:dyDescent="0.25">
      <c r="A16" s="12" t="s">
        <v>8</v>
      </c>
      <c r="B16" s="3" t="s">
        <v>7</v>
      </c>
      <c r="C16" s="34">
        <v>1000</v>
      </c>
      <c r="D16" s="11">
        <f>C16</f>
        <v>1000</v>
      </c>
      <c r="E16" s="8">
        <f>D16/D3/12</f>
        <v>7.0859870354781189E-3</v>
      </c>
      <c r="G16" s="46">
        <v>7.0862280574948188E-3</v>
      </c>
    </row>
    <row r="17" spans="1:7" ht="18" customHeight="1" x14ac:dyDescent="0.25">
      <c r="A17" s="1" t="s">
        <v>9</v>
      </c>
      <c r="B17" s="3" t="s">
        <v>7</v>
      </c>
      <c r="C17" s="34">
        <v>32</v>
      </c>
      <c r="D17" s="9">
        <f>C17*308*2</f>
        <v>19712</v>
      </c>
      <c r="E17" s="8">
        <f>D17/D3/12</f>
        <v>0.13967897644334468</v>
      </c>
      <c r="G17" s="46"/>
    </row>
    <row r="18" spans="1:7" ht="30" customHeight="1" x14ac:dyDescent="0.25">
      <c r="A18" s="1" t="s">
        <v>34</v>
      </c>
      <c r="B18" s="3" t="s">
        <v>7</v>
      </c>
      <c r="C18" s="35">
        <f>20882.4+2169.6+2000+3000+4000+F18</f>
        <v>32052</v>
      </c>
      <c r="D18" s="9">
        <f>C18*12</f>
        <v>384624</v>
      </c>
      <c r="E18" s="8">
        <f>D18/D3/12</f>
        <v>2.7254406775337361</v>
      </c>
      <c r="F18" s="44"/>
      <c r="G18" s="46">
        <v>2.9174782909468244</v>
      </c>
    </row>
    <row r="19" spans="1:7" ht="27" customHeight="1" x14ac:dyDescent="0.25">
      <c r="A19" s="1" t="s">
        <v>35</v>
      </c>
      <c r="B19" s="3" t="s">
        <v>7</v>
      </c>
      <c r="C19" s="35">
        <f xml:space="preserve"> 12678.6+1446.4+500+1900+2000+200+5000</f>
        <v>23725</v>
      </c>
      <c r="D19" s="9">
        <f>C19*12</f>
        <v>284700</v>
      </c>
      <c r="E19" s="8">
        <f>D19/D3/12</f>
        <v>2.0173805090006205</v>
      </c>
      <c r="F19" s="44"/>
      <c r="G19" s="46">
        <v>2.0174491279687747</v>
      </c>
    </row>
    <row r="20" spans="1:7" ht="23.25" customHeight="1" x14ac:dyDescent="0.25">
      <c r="A20" s="1" t="s">
        <v>20</v>
      </c>
      <c r="B20" s="3" t="s">
        <v>7</v>
      </c>
      <c r="C20" s="35">
        <v>80000</v>
      </c>
      <c r="D20" s="9">
        <v>8000</v>
      </c>
      <c r="E20" s="8">
        <f>D20/D3/12</f>
        <v>5.6687896283824951E-2</v>
      </c>
      <c r="F20" s="44"/>
      <c r="G20" s="46">
        <v>5.668982445995855E-2</v>
      </c>
    </row>
    <row r="21" spans="1:7" ht="32.25" customHeight="1" x14ac:dyDescent="0.25">
      <c r="A21" s="1" t="s">
        <v>23</v>
      </c>
      <c r="B21" s="3" t="s">
        <v>7</v>
      </c>
      <c r="C21" s="35">
        <v>1200</v>
      </c>
      <c r="D21" s="9">
        <f>C21*12</f>
        <v>14400</v>
      </c>
      <c r="E21" s="8">
        <f>D21/D3/12</f>
        <v>0.10203821331088492</v>
      </c>
      <c r="F21" s="44"/>
      <c r="G21" s="46">
        <v>0.10204168402792539</v>
      </c>
    </row>
    <row r="22" spans="1:7" ht="15" customHeight="1" x14ac:dyDescent="0.25">
      <c r="A22" s="1" t="s">
        <v>19</v>
      </c>
      <c r="B22" s="3" t="s">
        <v>7</v>
      </c>
      <c r="C22" s="35"/>
      <c r="D22" s="9"/>
      <c r="E22" s="8">
        <f>D22/D3/12</f>
        <v>0</v>
      </c>
      <c r="F22" s="44"/>
      <c r="G22" s="46">
        <v>0</v>
      </c>
    </row>
    <row r="23" spans="1:7" ht="17.25" customHeight="1" x14ac:dyDescent="0.25">
      <c r="A23" s="1" t="s">
        <v>10</v>
      </c>
      <c r="B23" s="3" t="s">
        <v>7</v>
      </c>
      <c r="C23" s="35">
        <v>3000</v>
      </c>
      <c r="D23" s="9">
        <v>3000</v>
      </c>
      <c r="E23" s="8">
        <f>D23/D3/12</f>
        <v>2.1257961106434357E-2</v>
      </c>
      <c r="F23" s="44"/>
      <c r="G23" s="46">
        <v>2.1258684172484457E-2</v>
      </c>
    </row>
    <row r="24" spans="1:7" ht="21.75" customHeight="1" x14ac:dyDescent="0.25">
      <c r="A24" s="1" t="s">
        <v>24</v>
      </c>
      <c r="B24" s="3" t="s">
        <v>7</v>
      </c>
      <c r="C24" s="35">
        <f>4380*6</f>
        <v>26280</v>
      </c>
      <c r="D24" s="9">
        <f>4380*6*12</f>
        <v>315360</v>
      </c>
      <c r="E24" s="8">
        <f>D24/D3/12</f>
        <v>2.2346368715083798</v>
      </c>
      <c r="F24" s="44"/>
      <c r="G24" s="46">
        <v>2.3920918971072798</v>
      </c>
    </row>
    <row r="25" spans="1:7" ht="14.25" customHeight="1" x14ac:dyDescent="0.25">
      <c r="A25" s="1" t="s">
        <v>18</v>
      </c>
      <c r="B25" s="6"/>
      <c r="C25" s="35">
        <f>2000</f>
        <v>2000</v>
      </c>
      <c r="D25" s="9">
        <f>C25*6</f>
        <v>12000</v>
      </c>
      <c r="E25" s="8">
        <f>D25/D3/12</f>
        <v>8.5031844425737427E-2</v>
      </c>
      <c r="F25" s="44"/>
      <c r="G25" s="46">
        <v>9.1023283755984771E-2</v>
      </c>
    </row>
    <row r="26" spans="1:7" ht="17.25" customHeight="1" x14ac:dyDescent="0.25">
      <c r="A26" s="1" t="s">
        <v>22</v>
      </c>
      <c r="B26" s="3" t="s">
        <v>7</v>
      </c>
      <c r="C26" s="35">
        <v>7000</v>
      </c>
      <c r="D26" s="7">
        <f>7000*6</f>
        <v>42000</v>
      </c>
      <c r="E26" s="8">
        <f>D26/D3/12</f>
        <v>0.297611455490081</v>
      </c>
      <c r="F26" s="44"/>
      <c r="G26" s="46">
        <v>0.31858149314594669</v>
      </c>
    </row>
    <row r="27" spans="1:7" ht="38.25" customHeight="1" x14ac:dyDescent="0.25">
      <c r="A27" s="13" t="s">
        <v>36</v>
      </c>
      <c r="B27" s="4" t="s">
        <v>7</v>
      </c>
      <c r="C27" s="43">
        <f>3.27*D3</f>
        <v>38456.181000000004</v>
      </c>
      <c r="D27" s="15">
        <f>C27*12</f>
        <v>461474.17200000002</v>
      </c>
      <c r="E27" s="14">
        <f>D27/D3/12</f>
        <v>3.2699999999999996</v>
      </c>
      <c r="F27" s="44"/>
      <c r="G27" s="46">
        <v>4.2</v>
      </c>
    </row>
    <row r="28" spans="1:7" ht="17.25" customHeight="1" x14ac:dyDescent="0.25">
      <c r="A28" s="16" t="s">
        <v>12</v>
      </c>
      <c r="B28" s="4" t="s">
        <v>7</v>
      </c>
      <c r="C28" s="36"/>
      <c r="D28" s="17">
        <f>D8*0.9%+5000</f>
        <v>31037.304200000006</v>
      </c>
      <c r="E28" s="14">
        <f>D28/D3/12</f>
        <v>0.2199299351773906</v>
      </c>
      <c r="F28" s="44">
        <v>20.5</v>
      </c>
      <c r="G28" s="46">
        <v>0.33972456114989641</v>
      </c>
    </row>
    <row r="29" spans="1:7" ht="17.25" customHeight="1" thickBot="1" x14ac:dyDescent="0.3">
      <c r="A29" s="13" t="s">
        <v>25</v>
      </c>
      <c r="B29" s="4" t="s">
        <v>7</v>
      </c>
      <c r="C29" s="37">
        <f>50*308</f>
        <v>15400</v>
      </c>
      <c r="D29" s="15">
        <f>C29*12</f>
        <v>184800</v>
      </c>
      <c r="E29" s="14">
        <f>D29/D3/12</f>
        <v>1.3094904041563564</v>
      </c>
      <c r="F29" s="44" t="s">
        <v>30</v>
      </c>
      <c r="G29" s="46">
        <v>1.4017585698421655</v>
      </c>
    </row>
    <row r="30" spans="1:7" ht="21" customHeight="1" x14ac:dyDescent="0.25">
      <c r="A30" s="18" t="s">
        <v>11</v>
      </c>
      <c r="B30" s="5" t="s">
        <v>7</v>
      </c>
      <c r="C30" s="5"/>
      <c r="D30" s="19">
        <f>SUM(D12:D29)</f>
        <v>2903621.5822000001</v>
      </c>
      <c r="E30" s="19">
        <f>SUM(E12:E29)</f>
        <v>20.575024887403664</v>
      </c>
      <c r="F30" s="45" t="e">
        <f>E30-#REF!-#REF!-#REF!-#REF!</f>
        <v>#REF!</v>
      </c>
      <c r="G30" s="46">
        <v>21.99752203044746</v>
      </c>
    </row>
  </sheetData>
  <mergeCells count="10">
    <mergeCell ref="D9:E9"/>
    <mergeCell ref="A10:B10"/>
    <mergeCell ref="D10:E10"/>
    <mergeCell ref="A9:B9"/>
    <mergeCell ref="A1:E1"/>
    <mergeCell ref="A2:E2"/>
    <mergeCell ref="A7:B7"/>
    <mergeCell ref="D7:E7"/>
    <mergeCell ref="A8:B8"/>
    <mergeCell ref="D8:E8"/>
  </mergeCells>
  <pageMargins left="3.937007874015748E-2" right="3.937007874015748E-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2020-04-20T04:46:55Z</cp:lastPrinted>
  <dcterms:created xsi:type="dcterms:W3CDTF">2014-04-15T07:29:16Z</dcterms:created>
  <dcterms:modified xsi:type="dcterms:W3CDTF">2021-04-22T04:27:03Z</dcterms:modified>
</cp:coreProperties>
</file>