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1" sheetId="3" r:id="rId1"/>
  </sheets>
  <definedNames>
    <definedName name="_xlnm.Print_Area" localSheetId="0">'2021'!$A$1:$E$30</definedName>
  </definedNames>
  <calcPr calcId="125725"/>
</workbook>
</file>

<file path=xl/calcChain.xml><?xml version="1.0" encoding="utf-8"?>
<calcChain xmlns="http://schemas.openxmlformats.org/spreadsheetml/2006/main">
  <c r="E16" i="3"/>
  <c r="E15"/>
  <c r="C12"/>
  <c r="C18"/>
  <c r="C19"/>
  <c r="D14"/>
  <c r="C13"/>
  <c r="D17" l="1"/>
  <c r="C29" l="1"/>
  <c r="D21"/>
  <c r="C24"/>
  <c r="D24" s="1"/>
  <c r="D26"/>
  <c r="D3"/>
  <c r="C27" l="1"/>
  <c r="D29"/>
  <c r="E17" l="1"/>
  <c r="D18" l="1"/>
  <c r="D10" l="1"/>
  <c r="C15" l="1"/>
  <c r="D15" s="1"/>
  <c r="D16"/>
  <c r="D9" l="1"/>
  <c r="D13"/>
  <c r="D12"/>
  <c r="D19"/>
  <c r="C25"/>
  <c r="D25" s="1"/>
  <c r="D8" l="1"/>
  <c r="E12"/>
  <c r="E14"/>
  <c r="E26"/>
  <c r="E22"/>
  <c r="E24"/>
  <c r="E29"/>
  <c r="E25"/>
  <c r="D27"/>
  <c r="E13"/>
  <c r="E21"/>
  <c r="E20"/>
  <c r="E23"/>
  <c r="E19"/>
  <c r="D28" l="1"/>
  <c r="D30" s="1"/>
  <c r="E27"/>
  <c r="E28"/>
  <c r="E18"/>
  <c r="E30" l="1"/>
  <c r="F30" s="1"/>
</calcChain>
</file>

<file path=xl/sharedStrings.xml><?xml version="1.0" encoding="utf-8"?>
<sst xmlns="http://schemas.openxmlformats.org/spreadsheetml/2006/main" count="59" uniqueCount="39">
  <si>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</si>
  <si>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</si>
  <si>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</si>
  <si>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</si>
  <si>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</si>
  <si>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руб.</t>
  </si>
  <si>
    <t>Содержание и ремонт домовых приборов учета</t>
  </si>
  <si>
    <t>Обследование вентканалов</t>
  </si>
  <si>
    <t>Содержание и уход за элементами  озеленения и  благоустройства</t>
  </si>
  <si>
    <t>Всего:</t>
  </si>
  <si>
    <t>Услуги банка</t>
  </si>
  <si>
    <t>Сумма доходов за год</t>
  </si>
  <si>
    <t>Нежилые помещения</t>
  </si>
  <si>
    <t xml:space="preserve">Доходы от содержания общего имущества, </t>
  </si>
  <si>
    <t>Жилых квартир</t>
  </si>
  <si>
    <t>Общая площадь</t>
  </si>
  <si>
    <t>Стахование лифта</t>
  </si>
  <si>
    <t xml:space="preserve">Монтаж контейнерной площадки </t>
  </si>
  <si>
    <t xml:space="preserve"> Привлечение сторонних организац по механизированная уборка  с вывозом </t>
  </si>
  <si>
    <t>тариф в мес</t>
  </si>
  <si>
    <t>Техническое освидетельствование лифтов  Инженерный цент "Лифт"</t>
  </si>
  <si>
    <t>Дератизация и дезинсекция общего имущества (обработка подвальных,чердачных помещений)  -  ГБУЗ"Республиканский центр дезинфекции"</t>
  </si>
  <si>
    <t xml:space="preserve">Комплексное   обслуживание лифтов    услуги ООО"Лифтсервис-"                                          </t>
  </si>
  <si>
    <t>Услуги ЕРКЦ</t>
  </si>
  <si>
    <t xml:space="preserve">  жилого многоквартирного   дома   по адресу:  г. Уфа,   ул. Аксакова, дом 81/1</t>
  </si>
  <si>
    <t>Планируемый доход</t>
  </si>
  <si>
    <t>Общая площадь  квартир дома</t>
  </si>
  <si>
    <t>Площадь нежилых помещений</t>
  </si>
  <si>
    <t>общедомовая площадь</t>
  </si>
  <si>
    <t>без СОИ</t>
  </si>
  <si>
    <t>2200 в мес</t>
  </si>
  <si>
    <t>Меры пожарной  безопасности (обслуж.АППЗ и ДУ)</t>
  </si>
  <si>
    <t xml:space="preserve">Аварийно - диспетчерское обслуживание </t>
  </si>
  <si>
    <t xml:space="preserve">Содержание,обслуживание и ремонт  ИТП </t>
  </si>
  <si>
    <t>Уборка и санитарно - гигиеническая очистка помещений общего пользования (уборка лестничных клеток)</t>
  </si>
  <si>
    <t xml:space="preserve">Уборка придомовой территории (ручная) </t>
  </si>
  <si>
    <t xml:space="preserve">Управление многоквартирным домом (зарплата АУП, программное обемпечение, услуги связи, ГСМ, канц.товары,с одержание офиса, амортизация, материалы на текущие хоз.нужды, ком. услуги и т.п..)                                                                         </t>
  </si>
  <si>
    <t>Планируемая cмета по содержанию и ремонту общего имущества на 2021 год</t>
  </si>
  <si>
    <t>Содержание и тукущий ремонт  внутридомового инженерного  оборудования и конструктивных элементов многоквартирного  дома   Работы: 1.выполняемые при проведении технических осмотров и обходов отдельных элементов и помещений многоквартирного дома, 2.выполняемые при подготовке  многоквартирного дома к эксплуатации в весенне - летний период ,3. выполняемые при подготовке  жилых зданий  к эксплуатации в осенне - зимний период , 4.выполняемые при проведении частичных осмотров  жилых зданий  (Зарплата , слесаря,электрик , налоги, спец.одежда, инвентарь, материалы)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</si>
</sst>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4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wrapText="1"/>
    </xf>
    <xf numFmtId="0" fontId="2" fillId="0" borderId="3" xfId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2" fontId="2" fillId="0" borderId="0" xfId="1" applyNumberFormat="1" applyFont="1" applyAlignment="1">
      <alignment horizontal="right"/>
    </xf>
    <xf numFmtId="0" fontId="2" fillId="0" borderId="0" xfId="1" applyFont="1"/>
    <xf numFmtId="2" fontId="2" fillId="0" borderId="0" xfId="1" applyNumberFormat="1" applyFont="1"/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2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10" fontId="7" fillId="0" borderId="2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0" fillId="2" borderId="0" xfId="0" applyFill="1"/>
    <xf numFmtId="2" fontId="4" fillId="0" borderId="2" xfId="1" applyNumberFormat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/>
    </xf>
    <xf numFmtId="2" fontId="8" fillId="0" borderId="2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2" fontId="7" fillId="0" borderId="2" xfId="1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2" fontId="4" fillId="2" borderId="4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0" borderId="0" xfId="0" applyAlignment="1"/>
    <xf numFmtId="4" fontId="6" fillId="0" borderId="11" xfId="0" applyNumberFormat="1" applyFont="1" applyBorder="1" applyAlignment="1">
      <alignment horizontal="center" wrapText="1"/>
    </xf>
    <xf numFmtId="4" fontId="6" fillId="0" borderId="15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2" fillId="0" borderId="10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wrapText="1"/>
    </xf>
    <xf numFmtId="4" fontId="6" fillId="0" borderId="2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Normal="100" zoomScaleSheetLayoutView="100" workbookViewId="0">
      <selection activeCell="D10" sqref="D10:E10"/>
    </sheetView>
  </sheetViews>
  <sheetFormatPr defaultRowHeight="15" outlineLevelRow="2" outlineLevelCol="1"/>
  <cols>
    <col min="1" max="1" width="60.5703125" customWidth="1"/>
    <col min="2" max="2" width="4.85546875" customWidth="1"/>
    <col min="3" max="3" width="7.5703125" hidden="1" customWidth="1" outlineLevel="1"/>
    <col min="4" max="4" width="10.42578125" customWidth="1" collapsed="1"/>
    <col min="5" max="5" width="8.28515625" customWidth="1"/>
    <col min="6" max="6" width="9.140625" style="47" hidden="1" customWidth="1"/>
    <col min="7" max="7" width="9.140625" style="50" hidden="1" customWidth="1"/>
  </cols>
  <sheetData>
    <row r="1" spans="1:7" ht="29.25" customHeight="1">
      <c r="A1" s="62" t="s">
        <v>37</v>
      </c>
      <c r="B1" s="62"/>
      <c r="C1" s="62"/>
      <c r="D1" s="62"/>
      <c r="E1" s="53"/>
    </row>
    <row r="2" spans="1:7">
      <c r="A2" s="63" t="s">
        <v>24</v>
      </c>
      <c r="B2" s="63"/>
      <c r="C2" s="63"/>
      <c r="D2" s="63"/>
    </row>
    <row r="3" spans="1:7" ht="25.5" customHeight="1" thickBot="1">
      <c r="A3" s="46" t="s">
        <v>15</v>
      </c>
      <c r="B3" s="46" t="s">
        <v>0</v>
      </c>
      <c r="C3" s="20"/>
      <c r="D3" s="21">
        <f>D4+D5</f>
        <v>28447</v>
      </c>
    </row>
    <row r="4" spans="1:7" hidden="1" outlineLevel="1">
      <c r="A4" s="22" t="s">
        <v>26</v>
      </c>
      <c r="B4" s="46" t="s">
        <v>0</v>
      </c>
      <c r="C4" s="22"/>
      <c r="D4" s="21">
        <v>26843.3</v>
      </c>
    </row>
    <row r="5" spans="1:7" hidden="1" outlineLevel="1">
      <c r="A5" s="22" t="s">
        <v>27</v>
      </c>
      <c r="B5" s="46" t="s">
        <v>0</v>
      </c>
      <c r="C5" s="22"/>
      <c r="D5" s="23">
        <v>1603.7</v>
      </c>
    </row>
    <row r="6" spans="1:7" ht="15.75" hidden="1" outlineLevel="1" thickBot="1">
      <c r="A6" s="22" t="s">
        <v>28</v>
      </c>
      <c r="B6" s="46" t="s">
        <v>0</v>
      </c>
      <c r="C6" s="22"/>
      <c r="D6" s="23">
        <v>5528.5</v>
      </c>
    </row>
    <row r="7" spans="1:7" ht="16.5" customHeight="1" collapsed="1" thickBot="1">
      <c r="A7" s="64" t="s">
        <v>25</v>
      </c>
      <c r="B7" s="65"/>
      <c r="C7" s="41"/>
      <c r="D7" s="66" t="s">
        <v>11</v>
      </c>
      <c r="E7" s="67"/>
      <c r="G7" s="50">
        <v>2019</v>
      </c>
    </row>
    <row r="8" spans="1:7" ht="15.75" thickBot="1">
      <c r="A8" s="68" t="s">
        <v>13</v>
      </c>
      <c r="B8" s="69"/>
      <c r="C8" s="24"/>
      <c r="D8" s="70">
        <f>D9+D10</f>
        <v>8005506.4800000004</v>
      </c>
      <c r="E8" s="71"/>
    </row>
    <row r="9" spans="1:7" ht="15" hidden="1" customHeight="1" outlineLevel="2">
      <c r="A9" s="60" t="s">
        <v>14</v>
      </c>
      <c r="B9" s="61"/>
      <c r="C9" s="24"/>
      <c r="D9" s="54">
        <f>D3*22.2*12</f>
        <v>7578280.8000000007</v>
      </c>
      <c r="E9" s="55"/>
    </row>
    <row r="10" spans="1:7" ht="15" hidden="1" customHeight="1" outlineLevel="2" thickBot="1">
      <c r="A10" s="56" t="s">
        <v>12</v>
      </c>
      <c r="B10" s="57"/>
      <c r="C10" s="25"/>
      <c r="D10" s="58">
        <f>D5*22.2*12</f>
        <v>427225.68</v>
      </c>
      <c r="E10" s="59"/>
    </row>
    <row r="11" spans="1:7" ht="50.25" customHeight="1" collapsed="1" thickBot="1">
      <c r="A11" s="26" t="s">
        <v>1</v>
      </c>
      <c r="B11" s="2" t="s">
        <v>2</v>
      </c>
      <c r="C11" s="27" t="s">
        <v>19</v>
      </c>
      <c r="D11" s="28" t="s">
        <v>3</v>
      </c>
      <c r="E11" s="29" t="s">
        <v>4</v>
      </c>
    </row>
    <row r="12" spans="1:7" ht="97.5" customHeight="1">
      <c r="A12" s="39" t="s">
        <v>38</v>
      </c>
      <c r="B12" s="6" t="s">
        <v>5</v>
      </c>
      <c r="C12" s="38">
        <f>91700+21000+F12</f>
        <v>119700</v>
      </c>
      <c r="D12" s="35">
        <f>C12*12</f>
        <v>1436400</v>
      </c>
      <c r="E12" s="36">
        <f>D12/D3/12</f>
        <v>4.2078250782156292</v>
      </c>
      <c r="F12" s="47">
        <v>7000</v>
      </c>
      <c r="G12" s="51">
        <v>4.4942081216201668</v>
      </c>
    </row>
    <row r="13" spans="1:7" ht="18.75" customHeight="1">
      <c r="A13" s="1" t="s">
        <v>32</v>
      </c>
      <c r="B13" s="3" t="s">
        <v>5</v>
      </c>
      <c r="C13" s="37">
        <f>1*D4</f>
        <v>26843.3</v>
      </c>
      <c r="D13" s="7">
        <f>C13*12</f>
        <v>322119.59999999998</v>
      </c>
      <c r="E13" s="8">
        <f>D13/D3/12</f>
        <v>0.94362498681759055</v>
      </c>
      <c r="G13" s="51">
        <v>1.0371155295087018</v>
      </c>
    </row>
    <row r="14" spans="1:7" s="34" customFormat="1" ht="27" customHeight="1">
      <c r="A14" s="42" t="s">
        <v>31</v>
      </c>
      <c r="B14" s="43" t="s">
        <v>5</v>
      </c>
      <c r="C14" s="44">
        <v>42</v>
      </c>
      <c r="D14" s="9">
        <f>42*620*12</f>
        <v>312480</v>
      </c>
      <c r="E14" s="45">
        <f>D14/D3/12</f>
        <v>0.91538650824340007</v>
      </c>
      <c r="F14" s="48"/>
      <c r="G14" s="52">
        <v>0.97362199317816567</v>
      </c>
    </row>
    <row r="15" spans="1:7" ht="26.25" customHeight="1">
      <c r="A15" s="10" t="s">
        <v>33</v>
      </c>
      <c r="B15" s="3" t="s">
        <v>5</v>
      </c>
      <c r="C15" s="31">
        <f>10480</f>
        <v>10480</v>
      </c>
      <c r="D15" s="11">
        <f>C15*12</f>
        <v>125760</v>
      </c>
      <c r="E15" s="8">
        <f>D15/D3/12</f>
        <v>0.36840440116708262</v>
      </c>
      <c r="G15" s="51">
        <v>0.38897074925119418</v>
      </c>
    </row>
    <row r="16" spans="1:7" ht="15.75" customHeight="1">
      <c r="A16" s="12" t="s">
        <v>6</v>
      </c>
      <c r="B16" s="3" t="s">
        <v>5</v>
      </c>
      <c r="C16" s="30"/>
      <c r="D16" s="7">
        <f>C16*12</f>
        <v>0</v>
      </c>
      <c r="E16" s="8">
        <f>D16/D3/12</f>
        <v>0</v>
      </c>
      <c r="G16" s="51">
        <v>0</v>
      </c>
    </row>
    <row r="17" spans="1:7" ht="18" customHeight="1">
      <c r="A17" s="1" t="s">
        <v>7</v>
      </c>
      <c r="B17" s="3" t="s">
        <v>5</v>
      </c>
      <c r="C17" s="30">
        <v>45</v>
      </c>
      <c r="D17" s="9">
        <f>45*620*2</f>
        <v>55800</v>
      </c>
      <c r="E17" s="8">
        <f>D17/D3/12</f>
        <v>0.16346187647203572</v>
      </c>
      <c r="G17" s="51">
        <v>8.6293606107731527E-2</v>
      </c>
    </row>
    <row r="18" spans="1:7" ht="39.75" customHeight="1">
      <c r="A18" s="1" t="s">
        <v>34</v>
      </c>
      <c r="B18" s="3" t="s">
        <v>5</v>
      </c>
      <c r="C18" s="31">
        <f>45160+F18</f>
        <v>45160</v>
      </c>
      <c r="D18" s="9">
        <f>C18*12</f>
        <v>541920</v>
      </c>
      <c r="E18" s="8">
        <f>D18/D3/12</f>
        <v>1.5875136218230395</v>
      </c>
      <c r="G18" s="51">
        <v>1.9730615486825842</v>
      </c>
    </row>
    <row r="19" spans="1:7" ht="36.75" customHeight="1">
      <c r="A19" s="1" t="s">
        <v>35</v>
      </c>
      <c r="B19" s="3" t="s">
        <v>5</v>
      </c>
      <c r="C19" s="31">
        <f>39300</f>
        <v>39300</v>
      </c>
      <c r="D19" s="9">
        <f>C19*12</f>
        <v>471600</v>
      </c>
      <c r="E19" s="8">
        <f>D19/D3/12</f>
        <v>1.3815165043765598</v>
      </c>
      <c r="G19" s="51">
        <v>1.6813334867441885</v>
      </c>
    </row>
    <row r="20" spans="1:7" ht="23.25" customHeight="1">
      <c r="A20" s="1" t="s">
        <v>18</v>
      </c>
      <c r="B20" s="3" t="s">
        <v>5</v>
      </c>
      <c r="C20" s="31"/>
      <c r="D20" s="9">
        <v>297353.34000000003</v>
      </c>
      <c r="E20" s="8">
        <f>D20/D3/12</f>
        <v>0.87107410271733399</v>
      </c>
      <c r="G20" s="51">
        <v>0.88877261418283371</v>
      </c>
    </row>
    <row r="21" spans="1:7" ht="32.25" customHeight="1">
      <c r="A21" s="1" t="s">
        <v>21</v>
      </c>
      <c r="B21" s="3" t="s">
        <v>5</v>
      </c>
      <c r="C21" s="31" t="s">
        <v>30</v>
      </c>
      <c r="D21" s="9">
        <f>2200*12</f>
        <v>26400</v>
      </c>
      <c r="E21" s="8">
        <f>D21/D3/12</f>
        <v>7.7336801771715827E-2</v>
      </c>
      <c r="G21" s="51">
        <v>7.423105901740347E-2</v>
      </c>
    </row>
    <row r="22" spans="1:7" ht="15" customHeight="1">
      <c r="A22" s="1" t="s">
        <v>17</v>
      </c>
      <c r="B22" s="3" t="s">
        <v>5</v>
      </c>
      <c r="C22" s="31"/>
      <c r="D22" s="9"/>
      <c r="E22" s="8">
        <f>D22/D3/12</f>
        <v>0</v>
      </c>
      <c r="G22" s="51">
        <v>0</v>
      </c>
    </row>
    <row r="23" spans="1:7" ht="17.25" customHeight="1">
      <c r="A23" s="1" t="s">
        <v>8</v>
      </c>
      <c r="B23" s="3" t="s">
        <v>5</v>
      </c>
      <c r="C23" s="31">
        <v>7000</v>
      </c>
      <c r="D23" s="9">
        <v>7000</v>
      </c>
      <c r="E23" s="8">
        <f>D23/D3/12</f>
        <v>2.050597016674283E-2</v>
      </c>
      <c r="G23" s="51">
        <v>2.1650725546742678E-2</v>
      </c>
    </row>
    <row r="24" spans="1:7" ht="21.75" customHeight="1">
      <c r="A24" s="1" t="s">
        <v>22</v>
      </c>
      <c r="B24" s="3" t="s">
        <v>5</v>
      </c>
      <c r="C24" s="31">
        <f>15000+F24</f>
        <v>15000</v>
      </c>
      <c r="D24" s="9">
        <f>C24*8*12</f>
        <v>1440000</v>
      </c>
      <c r="E24" s="8">
        <f>D24/D3/12</f>
        <v>4.2183710057299537</v>
      </c>
      <c r="G24" s="51">
        <v>4.4538635410442078</v>
      </c>
    </row>
    <row r="25" spans="1:7" ht="14.25" customHeight="1">
      <c r="A25" s="1" t="s">
        <v>16</v>
      </c>
      <c r="B25" s="6"/>
      <c r="C25" s="31">
        <f>2000</f>
        <v>2000</v>
      </c>
      <c r="D25" s="9">
        <f>C25*8</f>
        <v>16000</v>
      </c>
      <c r="E25" s="8">
        <f>D25/D3/12</f>
        <v>4.6870788952555038E-2</v>
      </c>
      <c r="G25" s="51">
        <v>4.9487372678268977E-2</v>
      </c>
    </row>
    <row r="26" spans="1:7" ht="17.25" customHeight="1">
      <c r="A26" s="1" t="s">
        <v>20</v>
      </c>
      <c r="B26" s="3" t="s">
        <v>5</v>
      </c>
      <c r="C26" s="31">
        <v>7200</v>
      </c>
      <c r="D26" s="7">
        <f>7200*8</f>
        <v>57600</v>
      </c>
      <c r="E26" s="8">
        <f>D26/D3/12</f>
        <v>0.16873484022919816</v>
      </c>
      <c r="G26" s="51">
        <v>0.17815454164176833</v>
      </c>
    </row>
    <row r="27" spans="1:7" ht="42.75" customHeight="1">
      <c r="A27" s="13" t="s">
        <v>36</v>
      </c>
      <c r="B27" s="4" t="s">
        <v>5</v>
      </c>
      <c r="C27" s="40">
        <f>3.7*D3+F27</f>
        <v>105253.90000000001</v>
      </c>
      <c r="D27" s="15">
        <f>C27*12</f>
        <v>1263046.8</v>
      </c>
      <c r="E27" s="14">
        <f>D27/D3/12</f>
        <v>3.6999999999999997</v>
      </c>
      <c r="G27" s="51">
        <v>4.3499999999999996</v>
      </c>
    </row>
    <row r="28" spans="1:7" ht="17.25" customHeight="1">
      <c r="A28" s="16" t="s">
        <v>10</v>
      </c>
      <c r="B28" s="4" t="s">
        <v>5</v>
      </c>
      <c r="C28" s="32"/>
      <c r="D28" s="17">
        <f>D8*9%+57000</f>
        <v>777495.58319999999</v>
      </c>
      <c r="E28" s="14">
        <f>D28/D3/12</f>
        <v>2.2776144619819312</v>
      </c>
      <c r="F28" s="47">
        <v>22.2</v>
      </c>
      <c r="G28" s="51">
        <v>0.17879876516633322</v>
      </c>
    </row>
    <row r="29" spans="1:7" ht="17.25" customHeight="1" thickBot="1">
      <c r="A29" s="13" t="s">
        <v>23</v>
      </c>
      <c r="B29" s="4" t="s">
        <v>5</v>
      </c>
      <c r="C29" s="33">
        <f>62*620</f>
        <v>38440</v>
      </c>
      <c r="D29" s="15">
        <f>C29*12</f>
        <v>461280</v>
      </c>
      <c r="E29" s="14">
        <f>D29/D3/12</f>
        <v>1.351284845502162</v>
      </c>
      <c r="F29" s="47" t="s">
        <v>29</v>
      </c>
      <c r="G29" s="51">
        <v>1.3116628128375194</v>
      </c>
    </row>
    <row r="30" spans="1:7" ht="21" customHeight="1">
      <c r="A30" s="18" t="s">
        <v>9</v>
      </c>
      <c r="B30" s="5" t="s">
        <v>5</v>
      </c>
      <c r="C30" s="5"/>
      <c r="D30" s="19">
        <f>SUM(D12:D29)</f>
        <v>7612255.3231999995</v>
      </c>
      <c r="E30" s="19">
        <f>SUM(E12:E29)</f>
        <v>22.299525794166929</v>
      </c>
      <c r="F30" s="49" t="e">
        <f>E30-#REF!-#REF!-#REF!-#REF!</f>
        <v>#REF!</v>
      </c>
      <c r="G30" s="51">
        <v>22.203085683055647</v>
      </c>
    </row>
  </sheetData>
  <mergeCells count="10">
    <mergeCell ref="D9:E9"/>
    <mergeCell ref="A10:B10"/>
    <mergeCell ref="D10:E10"/>
    <mergeCell ref="A9:B9"/>
    <mergeCell ref="A1:D1"/>
    <mergeCell ref="A2:D2"/>
    <mergeCell ref="A7:B7"/>
    <mergeCell ref="D7:E7"/>
    <mergeCell ref="A8:B8"/>
    <mergeCell ref="D8:E8"/>
  </mergeCells>
  <pageMargins left="0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2020-04-20T04:46:10Z</cp:lastPrinted>
  <dcterms:created xsi:type="dcterms:W3CDTF">2014-04-15T07:29:16Z</dcterms:created>
  <dcterms:modified xsi:type="dcterms:W3CDTF">2021-04-22T11:45:43Z</dcterms:modified>
</cp:coreProperties>
</file>