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18" i="3"/>
  <c r="D35"/>
  <c r="C9"/>
  <c r="C8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15"/>
  <c r="D36" l="1"/>
  <c r="C36"/>
  <c r="C13" l="1"/>
  <c r="C11" s="1"/>
  <c r="B34" l="1"/>
  <c r="B16"/>
  <c r="B15"/>
  <c r="C3"/>
  <c r="C37" l="1"/>
  <c r="C7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<sst xmlns="http://schemas.openxmlformats.org/spreadsheetml/2006/main" count="44" uniqueCount="41">
  <si>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</si>
  <si>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</si>
  <si>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</si>
  <si>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</si>
  <si>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</si>
  <si>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</si>
  <si>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</si>
  <si>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</si>
  <si>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</si>
  <si>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</si>
  <si>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</si>
  <si>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</si>
  <si>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</si>
  <si>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</si>
  <si>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</si>
  <si>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</si>
  <si>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</si>
  <si>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</si>
  <si>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</si>
  <si>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</si>
  <si>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</si>
  <si>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</si>
  <si>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</si>
  <si>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</si>
  <si>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</si>
  <si>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</si>
  <si>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</si>
  <si>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</si>
  <si>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</si>
  <si>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</si>
  <si>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</si>
  <si>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</si>
  <si>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</si>
  <si>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</si>
  <si>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</si>
  <si>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 т.п.)                                                                                                       </t>
  </si>
  <si>
    <t xml:space="preserve">Вывоз и обслуживание экоконтейнера </t>
  </si>
  <si>
    <t xml:space="preserve">  жилого многоквартирного   дома   по адресу:  г. Уфа,   ул. Комсомольская 107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</si>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</sst>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8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2" fontId="8" fillId="0" borderId="22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18" fillId="0" borderId="1" xfId="0" applyFont="1" applyBorder="1"/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2" fontId="17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" fontId="9" fillId="2" borderId="2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4" fontId="11" fillId="0" borderId="16" xfId="0" applyNumberFormat="1" applyFont="1" applyFill="1" applyBorder="1" applyAlignment="1">
      <alignment horizontal="center" wrapText="1"/>
    </xf>
    <xf numFmtId="4" fontId="11" fillId="0" borderId="17" xfId="0" applyNumberFormat="1" applyFont="1" applyFill="1" applyBorder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 wrapText="1"/>
    </xf>
    <xf numFmtId="4" fontId="11" fillId="0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8"/>
  <sheetViews>
    <sheetView tabSelected="1" topLeftCell="A19" zoomScaleNormal="100" zoomScaleSheetLayoutView="112" workbookViewId="0">
      <selection activeCell="C34" sqref="C34"/>
    </sheetView>
  </sheetViews>
  <sheetFormatPr defaultRowHeight="15" outlineLevelRow="1"/>
  <cols>
    <col min="1" max="1" width="65.42578125" customWidth="1"/>
    <col min="2" max="2" width="0.140625" customWidth="1"/>
    <col min="3" max="3" width="12.5703125" customWidth="1"/>
    <col min="4" max="4" width="17.140625" customWidth="1"/>
    <col min="5" max="5" width="9.140625" style="47"/>
    <col min="6" max="6" width="10.5703125" style="47" bestFit="1" customWidth="1"/>
    <col min="7" max="7" width="10.5703125" style="47" customWidth="1"/>
    <col min="8" max="8" width="10.42578125" style="47" customWidth="1"/>
    <col min="9" max="10" width="9.5703125" style="47" bestFit="1" customWidth="1"/>
    <col min="11" max="46" width="9.140625" style="47"/>
  </cols>
  <sheetData>
    <row r="1" spans="1:46">
      <c r="A1" s="54" t="s">
        <v>38</v>
      </c>
      <c r="B1" s="54"/>
      <c r="C1" s="54"/>
      <c r="D1" s="54"/>
    </row>
    <row r="2" spans="1:46">
      <c r="A2" s="55" t="s">
        <v>37</v>
      </c>
      <c r="B2" s="55"/>
      <c r="C2" s="55"/>
      <c r="D2" s="55"/>
    </row>
    <row r="3" spans="1:46" s="4" customFormat="1" ht="16.5" customHeight="1">
      <c r="A3" s="1" t="s">
        <v>13</v>
      </c>
      <c r="B3" s="1" t="s">
        <v>0</v>
      </c>
      <c r="C3" s="2">
        <f>C4+C5</f>
        <v>8302.2999999999993</v>
      </c>
      <c r="D3" s="3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s="4" customFormat="1" outlineLevel="1">
      <c r="A4" s="1" t="s">
        <v>18</v>
      </c>
      <c r="B4" s="1" t="s">
        <v>0</v>
      </c>
      <c r="C4" s="5">
        <v>7554.7</v>
      </c>
      <c r="D4" s="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s="4" customFormat="1" ht="15.75" outlineLevel="1" thickBot="1">
      <c r="A5" s="7" t="s">
        <v>19</v>
      </c>
      <c r="B5" s="7" t="s">
        <v>0</v>
      </c>
      <c r="C5" s="8">
        <v>747.6</v>
      </c>
      <c r="D5" s="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s="4" customFormat="1" ht="15.75" thickBot="1">
      <c r="A6" s="56" t="s">
        <v>39</v>
      </c>
      <c r="B6" s="57"/>
      <c r="C6" s="58">
        <v>71682.31</v>
      </c>
      <c r="D6" s="59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1:46" s="4" customFormat="1">
      <c r="A7" s="14" t="s">
        <v>21</v>
      </c>
      <c r="B7" s="14"/>
      <c r="C7" s="64">
        <f>SUM(C8:D10)</f>
        <v>1883176.5359999998</v>
      </c>
      <c r="D7" s="65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1:46" s="4" customFormat="1">
      <c r="A8" s="12" t="s">
        <v>23</v>
      </c>
      <c r="B8" s="12"/>
      <c r="C8" s="62">
        <f>18.86*12*C4</f>
        <v>1709779.7039999999</v>
      </c>
      <c r="D8" s="6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46" s="4" customFormat="1">
      <c r="A9" s="12" t="s">
        <v>24</v>
      </c>
      <c r="B9" s="12"/>
      <c r="C9" s="62">
        <f>18.86*12*C5</f>
        <v>169196.83199999999</v>
      </c>
      <c r="D9" s="63"/>
      <c r="E9" s="47"/>
      <c r="F9" s="48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1:46" s="4" customFormat="1">
      <c r="A10" s="12" t="s">
        <v>26</v>
      </c>
      <c r="B10" s="12"/>
      <c r="C10" s="62">
        <v>4200</v>
      </c>
      <c r="D10" s="63"/>
      <c r="E10" s="47"/>
      <c r="F10" s="4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1:46" s="4" customFormat="1">
      <c r="A11" s="39" t="s">
        <v>22</v>
      </c>
      <c r="B11" s="39"/>
      <c r="C11" s="66">
        <f>C12+C13</f>
        <v>1844138.902</v>
      </c>
      <c r="D11" s="6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1:46" s="4" customFormat="1">
      <c r="A12" s="17" t="s">
        <v>20</v>
      </c>
      <c r="B12" s="17"/>
      <c r="C12" s="60">
        <v>1689438.01</v>
      </c>
      <c r="D12" s="61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1:46" s="4" customFormat="1" ht="15.75" thickBot="1">
      <c r="A13" s="17" t="s">
        <v>25</v>
      </c>
      <c r="B13" s="17"/>
      <c r="C13" s="52">
        <f>C9-14495.94</f>
        <v>154700.89199999999</v>
      </c>
      <c r="D13" s="5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1:46" s="4" customFormat="1" ht="45.75" customHeight="1" thickBot="1">
      <c r="A14" s="15" t="s">
        <v>1</v>
      </c>
      <c r="B14" s="16" t="s">
        <v>2</v>
      </c>
      <c r="C14" s="9" t="s">
        <v>3</v>
      </c>
      <c r="D14" s="11" t="s">
        <v>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46" s="4" customFormat="1" ht="83.25" customHeight="1">
      <c r="A15" s="18" t="s">
        <v>40</v>
      </c>
      <c r="B15" s="19">
        <f>(1256909.51+1335249.15+1014341.04)/31495.9</f>
        <v>114.5069580485079</v>
      </c>
      <c r="C15" s="40">
        <v>503764.54</v>
      </c>
      <c r="D15" s="38">
        <f>C15/8302.3/12</f>
        <v>5.0564757155647628</v>
      </c>
      <c r="E15" s="47"/>
      <c r="F15" s="49"/>
      <c r="G15" s="49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</row>
    <row r="16" spans="1:46" s="4" customFormat="1" ht="15.75" customHeight="1">
      <c r="A16" s="20" t="s">
        <v>5</v>
      </c>
      <c r="B16" s="21">
        <f>950000/142488.34</f>
        <v>6.667212208381402</v>
      </c>
      <c r="C16" s="41">
        <v>51554.95</v>
      </c>
      <c r="D16" s="38">
        <f t="shared" ref="D16:D34" si="0">C16/8302.3/12</f>
        <v>0.51747658279432607</v>
      </c>
      <c r="E16" s="47"/>
      <c r="F16" s="49"/>
      <c r="G16" s="49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:46" s="4" customFormat="1" ht="12.75" customHeight="1">
      <c r="A17" s="20" t="s">
        <v>27</v>
      </c>
      <c r="B17" s="22"/>
      <c r="C17" s="41">
        <v>0</v>
      </c>
      <c r="D17" s="38">
        <f t="shared" si="0"/>
        <v>0</v>
      </c>
      <c r="E17" s="47"/>
      <c r="F17" s="48"/>
      <c r="G17" s="49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6" s="4" customFormat="1" ht="16.5" customHeight="1">
      <c r="A18" s="20" t="s">
        <v>6</v>
      </c>
      <c r="B18" s="22"/>
      <c r="C18" s="41">
        <v>78720</v>
      </c>
      <c r="D18" s="38">
        <f>C18/7554.7/12</f>
        <v>0.86833362013051474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</row>
    <row r="19" spans="1:46" s="4" customFormat="1" ht="15" customHeight="1">
      <c r="A19" s="23" t="s">
        <v>7</v>
      </c>
      <c r="B19" s="24"/>
      <c r="C19" s="42">
        <v>109487</v>
      </c>
      <c r="D19" s="38">
        <f t="shared" si="0"/>
        <v>1.0989625364858735</v>
      </c>
      <c r="E19" s="47"/>
      <c r="F19" s="47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1:46" s="4" customFormat="1" ht="15.75" customHeight="1">
      <c r="A20" s="25" t="s">
        <v>28</v>
      </c>
      <c r="B20" s="26"/>
      <c r="C20" s="41">
        <v>17300</v>
      </c>
      <c r="D20" s="38">
        <f t="shared" si="0"/>
        <v>0.17364666016244498</v>
      </c>
      <c r="E20" s="47"/>
      <c r="F20" s="47"/>
      <c r="G20" s="4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:46" s="4" customFormat="1" ht="14.25" customHeight="1">
      <c r="A21" s="20" t="s">
        <v>16</v>
      </c>
      <c r="B21" s="22"/>
      <c r="C21" s="41">
        <v>25971.24</v>
      </c>
      <c r="D21" s="38">
        <f t="shared" si="0"/>
        <v>0.26068318417787845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" customFormat="1" ht="25.5" customHeight="1">
      <c r="A22" s="20" t="s">
        <v>8</v>
      </c>
      <c r="B22" s="24"/>
      <c r="C22" s="42">
        <v>234667</v>
      </c>
      <c r="D22" s="38">
        <f t="shared" si="0"/>
        <v>2.3554416647595651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" customFormat="1" ht="17.25" customHeight="1">
      <c r="A23" s="20" t="s">
        <v>9</v>
      </c>
      <c r="B23" s="24"/>
      <c r="C23" s="42">
        <v>164667</v>
      </c>
      <c r="D23" s="38">
        <f t="shared" si="0"/>
        <v>1.6528251207496718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1:46" s="4" customFormat="1" ht="15.75" customHeight="1">
      <c r="A24" s="20" t="s">
        <v>29</v>
      </c>
      <c r="B24" s="22"/>
      <c r="C24" s="41">
        <v>177016</v>
      </c>
      <c r="D24" s="38">
        <f t="shared" si="0"/>
        <v>1.7767767164922172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  <row r="25" spans="1:46" s="13" customFormat="1" ht="15" customHeight="1">
      <c r="A25" s="20" t="s">
        <v>10</v>
      </c>
      <c r="B25" s="22"/>
      <c r="C25" s="41">
        <v>15600</v>
      </c>
      <c r="D25" s="38">
        <f t="shared" si="0"/>
        <v>0.15658311552220469</v>
      </c>
      <c r="E25" s="50"/>
      <c r="F25" s="50"/>
      <c r="G25" s="5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</row>
    <row r="26" spans="1:46" s="4" customFormat="1" ht="15.75" customHeight="1">
      <c r="A26" s="20" t="s">
        <v>11</v>
      </c>
      <c r="B26" s="22"/>
      <c r="C26" s="41">
        <v>2412</v>
      </c>
      <c r="D26" s="38">
        <f t="shared" si="0"/>
        <v>2.4210158630740882E-2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46" s="4" customFormat="1" ht="12.75" customHeight="1">
      <c r="A27" s="20" t="s">
        <v>36</v>
      </c>
      <c r="B27" s="22"/>
      <c r="C27" s="43">
        <v>17911.8</v>
      </c>
      <c r="D27" s="38">
        <f t="shared" si="0"/>
        <v>0.17978752875709139</v>
      </c>
      <c r="E27" s="47"/>
      <c r="F27" s="47"/>
      <c r="G27" s="49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1:46" s="4" customFormat="1">
      <c r="A28" s="27" t="s">
        <v>12</v>
      </c>
      <c r="B28" s="22"/>
      <c r="C28" s="43">
        <v>201533.11</v>
      </c>
      <c r="D28" s="38">
        <f t="shared" si="0"/>
        <v>2.022864246453794</v>
      </c>
      <c r="E28" s="47" t="s">
        <v>17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</row>
    <row r="29" spans="1:46" ht="54">
      <c r="A29" s="27" t="s">
        <v>35</v>
      </c>
      <c r="B29" s="22"/>
      <c r="C29" s="43">
        <v>402755.32</v>
      </c>
      <c r="D29" s="38">
        <f t="shared" si="0"/>
        <v>4.0426078717142646</v>
      </c>
    </row>
    <row r="30" spans="1:46" ht="15.75">
      <c r="A30" s="35" t="s">
        <v>30</v>
      </c>
      <c r="B30" s="28"/>
      <c r="C30" s="37">
        <v>95251.4</v>
      </c>
      <c r="D30" s="38">
        <f t="shared" si="0"/>
        <v>0.9560744211443416</v>
      </c>
      <c r="G30" s="49"/>
    </row>
    <row r="31" spans="1:46" ht="15.75">
      <c r="A31" s="35" t="s">
        <v>31</v>
      </c>
      <c r="B31" s="29"/>
      <c r="C31" s="37">
        <v>121061.17</v>
      </c>
      <c r="D31" s="38">
        <f t="shared" si="0"/>
        <v>1.2151368697027733</v>
      </c>
    </row>
    <row r="32" spans="1:46" ht="15.75">
      <c r="A32" s="35" t="s">
        <v>32</v>
      </c>
      <c r="B32" s="28"/>
      <c r="C32" s="37">
        <v>172176.38</v>
      </c>
      <c r="D32" s="38">
        <f t="shared" si="0"/>
        <v>1.7281996153676291</v>
      </c>
    </row>
    <row r="33" spans="1:46" s="4" customFormat="1" ht="15.75">
      <c r="A33" s="35" t="s">
        <v>34</v>
      </c>
      <c r="B33" s="36"/>
      <c r="C33" s="37">
        <v>7980</v>
      </c>
      <c r="D33" s="38">
        <f t="shared" si="0"/>
        <v>8.009828601712779E-2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46">
      <c r="A34" s="30" t="s">
        <v>14</v>
      </c>
      <c r="B34" s="31">
        <f>(62185.74+38994.76)/142488.34</f>
        <v>0.71009669984224677</v>
      </c>
      <c r="C34" s="44">
        <v>26987.68</v>
      </c>
      <c r="D34" s="38">
        <f t="shared" si="0"/>
        <v>0.27088557789207007</v>
      </c>
    </row>
    <row r="35" spans="1:46" ht="15.75" thickBot="1">
      <c r="A35" s="30" t="s">
        <v>15</v>
      </c>
      <c r="B35" s="24"/>
      <c r="C35" s="44">
        <v>119994.55</v>
      </c>
      <c r="D35" s="38">
        <f>C35/7554.7/12</f>
        <v>1.3236191818779479</v>
      </c>
    </row>
    <row r="36" spans="1:46">
      <c r="A36" s="32" t="s">
        <v>13</v>
      </c>
      <c r="B36" s="33"/>
      <c r="C36" s="45">
        <f>SUM(C15:C35)</f>
        <v>2546811.14</v>
      </c>
      <c r="D36" s="45">
        <f>SUM(D15:D35)</f>
        <v>25.76068867439724</v>
      </c>
    </row>
    <row r="37" spans="1:46">
      <c r="A37" s="34" t="s">
        <v>33</v>
      </c>
      <c r="B37" s="34"/>
      <c r="C37" s="46">
        <f>C6-C11+C36</f>
        <v>774354.54800000018</v>
      </c>
      <c r="D37" s="46"/>
    </row>
    <row r="38" spans="1:46">
      <c r="C38" s="10"/>
      <c r="D38" s="10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2020-04-29T09:04:57Z</cp:lastPrinted>
  <dcterms:created xsi:type="dcterms:W3CDTF">2014-04-15T07:29:16Z</dcterms:created>
  <dcterms:modified xsi:type="dcterms:W3CDTF">2021-04-30T05:46:25Z</dcterms:modified>
</cp:coreProperties>
</file>