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k_01\obshak\Зинова Анастасия Владимировна\Отчеты по домам\ОТЧЕТЫ по домам\сайт 2020\2020\Отчет 2020\"/>
    </mc:Choice>
  </mc:AlternateContent>
  <xr:revisionPtr revIDLastSave="0" documentId="13_ncr:1_{23C811E7-CB74-4C47-8F4A-72CC0E71F2D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021" sheetId="5" r:id="rId1"/>
  </sheets>
  <calcPr calcId="191029"/>
</workbook>
</file>

<file path=xl/calcChain.xml><?xml version="1.0" encoding="utf-8"?>
<calcChain xmlns="http://schemas.openxmlformats.org/spreadsheetml/2006/main">
  <c r="E26" i="5" l="1"/>
  <c r="E25" i="5"/>
  <c r="E16" i="5"/>
  <c r="E11" i="5"/>
  <c r="C24" i="5"/>
  <c r="D9" i="5"/>
  <c r="C11" i="5"/>
  <c r="C12" i="5"/>
  <c r="D8" i="5"/>
  <c r="D11" i="5" l="1"/>
  <c r="D19" i="5"/>
  <c r="D12" i="5"/>
  <c r="D21" i="5"/>
  <c r="C16" i="5"/>
  <c r="D16" i="5" s="1"/>
  <c r="C17" i="5"/>
  <c r="D17" i="5" s="1"/>
  <c r="D26" i="5"/>
  <c r="D23" i="5"/>
  <c r="C22" i="5"/>
  <c r="D22" i="5" s="1"/>
  <c r="D14" i="5"/>
  <c r="D13" i="5"/>
  <c r="D7" i="5"/>
  <c r="D3" i="5"/>
  <c r="D24" i="5" l="1"/>
  <c r="E24" i="5" s="1"/>
  <c r="D25" i="5"/>
  <c r="E12" i="5"/>
  <c r="E17" i="5"/>
  <c r="E19" i="5"/>
  <c r="E14" i="5"/>
  <c r="E21" i="5"/>
  <c r="E22" i="5"/>
  <c r="E13" i="5"/>
  <c r="E15" i="5"/>
  <c r="E23" i="5"/>
  <c r="E18" i="5"/>
  <c r="E20" i="5"/>
  <c r="E27" i="5" l="1"/>
  <c r="D27" i="5"/>
</calcChain>
</file>

<file path=xl/sharedStrings.xml><?xml version="1.0" encoding="utf-8"?>
<sst xmlns="http://schemas.openxmlformats.org/spreadsheetml/2006/main" count="50" uniqueCount="34">
  <si>
    <t>Общая площадь  квартир дома</t>
  </si>
  <si>
    <t>кв.м.</t>
  </si>
  <si>
    <t>Площадь нежилых помещений</t>
  </si>
  <si>
    <t>Перечень работ (услуг)</t>
  </si>
  <si>
    <t>Ед. изм.</t>
  </si>
  <si>
    <t>Сумма расходов в год</t>
  </si>
  <si>
    <t>Сумма расходов  в расчете на 1 кв.м. площади</t>
  </si>
  <si>
    <t>руб.</t>
  </si>
  <si>
    <t>Обследование вентканалов</t>
  </si>
  <si>
    <t>Содержание и уход за элементами  озеленения и  благоустройства</t>
  </si>
  <si>
    <t>Всего:</t>
  </si>
  <si>
    <t>Услуги банка</t>
  </si>
  <si>
    <t>Сумма доходов за год</t>
  </si>
  <si>
    <t>Нежилые помещения</t>
  </si>
  <si>
    <t xml:space="preserve">Доходы от содержания общего имущества, </t>
  </si>
  <si>
    <t>Жилых квартир</t>
  </si>
  <si>
    <t>Общая площадь</t>
  </si>
  <si>
    <t>Стахование лифта</t>
  </si>
  <si>
    <t>тариф в мес</t>
  </si>
  <si>
    <t>Техническое освидетельствование лифтов  Инженерный цент "Лифт"</t>
  </si>
  <si>
    <t>Дератизация и дезинсекция общего имущества (обработка подвальных,чердачных помещений)  -  ГБУЗ"Республиканский центр дезинфекции"</t>
  </si>
  <si>
    <t>Аварийно - диспетчерское обслуживание (з/п диспетчера  + налоги)</t>
  </si>
  <si>
    <t>Уборка придомовой территории (ручная) -  Зарплата дворника + налоги+ инвентарь, спец одежда, антигололедные реагенты ( крошка, соль,песок)</t>
  </si>
  <si>
    <t>Уборка и санитарно - гигиеническая очистка помещений общего пользования (уборка лестничных клеток) -  Зарплата  уборщицы + налоги + инвентарь, спец,одежда, моющие средства)</t>
  </si>
  <si>
    <t>Содержание,обслуживание и ремонт  ИТП по договору</t>
  </si>
  <si>
    <t xml:space="preserve"> Привлечение сторонних организац по механизированной уборке  с вывозом </t>
  </si>
  <si>
    <t>Планируемый доход</t>
  </si>
  <si>
    <t xml:space="preserve">Управление многоквартирным домом ( зарплата управленческого персанала ,налоги, программное обемпечение ,содержание офис, амортизация, материалы на текущие хоз.нужды, ком. услуги.)                                                                         </t>
  </si>
  <si>
    <t xml:space="preserve">Планируемая cмета по содержанию и ремонту общего имущества </t>
  </si>
  <si>
    <t xml:space="preserve">Комплексное   обслуживание лифтов                       </t>
  </si>
  <si>
    <t>Содержание и тукущий ремонт  внутридомового инженерного  оборудования и конструктивных элементов многоквартирного  дома    Работы: 1.выполняемые при проведении технических осмотров и обходов отдельных элементов и помещений многоквартирного дома, 2. выполняемые при подготовке  жилых зданий  к эксплуатации в осенне - зимний период , 3.выполняемые при проведении частичных ремонтов инженерных коммуникаций жилого дома  (Зарплата слесаря +электрик , налоги, спец.одежда, инвентарь, материалы)</t>
  </si>
  <si>
    <t>Меры пожарной  безопасности (обслуж.АППЗ и ДУ)</t>
  </si>
  <si>
    <t xml:space="preserve">Услуги ЕРКЦ </t>
  </si>
  <si>
    <t xml:space="preserve">  жилого многоквартирного   дома   по адресу:  г. Уфа,   ул. Комсомольская 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</si>
</sst>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sz val="6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5" fillId="0" borderId="4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5" xfId="1" applyNumberFormat="1" applyFont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2" fontId="2" fillId="0" borderId="5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2" fontId="2" fillId="0" borderId="2" xfId="1" applyNumberFormat="1" applyFont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 wrapText="1"/>
    </xf>
    <xf numFmtId="2" fontId="3" fillId="0" borderId="24" xfId="1" applyNumberFormat="1" applyFont="1" applyBorder="1" applyAlignment="1">
      <alignment horizontal="center" vertical="center"/>
    </xf>
    <xf numFmtId="2" fontId="3" fillId="0" borderId="25" xfId="1" applyNumberFormat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2" fillId="0" borderId="0" xfId="1" applyFont="1"/>
    <xf numFmtId="2" fontId="7" fillId="0" borderId="0" xfId="0" applyNumberFormat="1" applyFont="1" applyAlignment="1">
      <alignment horizontal="right"/>
    </xf>
    <xf numFmtId="0" fontId="3" fillId="0" borderId="0" xfId="1" applyFont="1" applyAlignment="1">
      <alignment horizontal="center"/>
    </xf>
    <xf numFmtId="2" fontId="2" fillId="0" borderId="0" xfId="1" applyNumberFormat="1" applyFont="1"/>
    <xf numFmtId="0" fontId="4" fillId="0" borderId="0" xfId="1" applyFont="1"/>
    <xf numFmtId="0" fontId="8" fillId="0" borderId="16" xfId="0" applyFont="1" applyFill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2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2" fontId="9" fillId="0" borderId="10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10" fontId="9" fillId="0" borderId="2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2" fontId="5" fillId="0" borderId="2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/>
    </xf>
    <xf numFmtId="2" fontId="10" fillId="0" borderId="2" xfId="1" applyNumberFormat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2" fontId="9" fillId="0" borderId="2" xfId="1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 wrapText="1"/>
    </xf>
    <xf numFmtId="0" fontId="11" fillId="0" borderId="11" xfId="1" applyFont="1" applyBorder="1" applyAlignment="1">
      <alignment horizontal="center" vertical="center" wrapText="1"/>
    </xf>
    <xf numFmtId="0" fontId="12" fillId="0" borderId="0" xfId="1" applyFont="1" applyAlignment="1">
      <alignment horizontal="left"/>
    </xf>
    <xf numFmtId="2" fontId="12" fillId="0" borderId="0" xfId="1" applyNumberFormat="1" applyFont="1" applyAlignment="1">
      <alignment horizontal="right"/>
    </xf>
    <xf numFmtId="0" fontId="8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wrapText="1"/>
    </xf>
    <xf numFmtId="4" fontId="8" fillId="0" borderId="21" xfId="0" applyNumberFormat="1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8" fillId="0" borderId="9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2" fillId="0" borderId="12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4" fontId="8" fillId="0" borderId="13" xfId="0" applyNumberFormat="1" applyFont="1" applyBorder="1" applyAlignment="1">
      <alignment horizontal="center" wrapText="1"/>
    </xf>
    <xf numFmtId="4" fontId="8" fillId="0" borderId="20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topLeftCell="A20" zoomScale="112" zoomScaleNormal="112" workbookViewId="0">
      <selection activeCell="E27" sqref="E27"/>
    </sheetView>
  </sheetViews>
  <sheetFormatPr defaultRowHeight="15" outlineLevelRow="1" outlineLevelCol="1" x14ac:dyDescent="0.25"/>
  <cols>
    <col min="1" max="1" width="60.28515625" customWidth="1"/>
    <col min="2" max="2" width="5" customWidth="1"/>
    <col min="3" max="3" width="6.7109375" hidden="1" customWidth="1" outlineLevel="1"/>
    <col min="4" max="4" width="9.7109375" customWidth="1" collapsed="1"/>
    <col min="5" max="5" width="9.7109375" customWidth="1"/>
    <col min="13" max="13" width="9" customWidth="1"/>
  </cols>
  <sheetData>
    <row r="1" spans="1:5" x14ac:dyDescent="0.25">
      <c r="A1" s="52" t="s">
        <v>28</v>
      </c>
      <c r="B1" s="52"/>
      <c r="C1" s="52"/>
      <c r="D1" s="52"/>
      <c r="E1" s="52"/>
    </row>
    <row r="2" spans="1:5" ht="20.25" customHeight="1" x14ac:dyDescent="0.25">
      <c r="A2" s="53" t="s">
        <v>33</v>
      </c>
      <c r="B2" s="53"/>
      <c r="C2" s="53"/>
      <c r="D2" s="53"/>
      <c r="E2" s="53"/>
    </row>
    <row r="3" spans="1:5" ht="29.25" customHeight="1" thickBot="1" x14ac:dyDescent="0.3">
      <c r="A3" s="42" t="s">
        <v>16</v>
      </c>
      <c r="B3" s="42" t="s">
        <v>1</v>
      </c>
      <c r="C3" s="42"/>
      <c r="D3" s="43">
        <f>D4+D5</f>
        <v>8128.5</v>
      </c>
      <c r="E3" s="19"/>
    </row>
    <row r="4" spans="1:5" hidden="1" outlineLevel="1" x14ac:dyDescent="0.25">
      <c r="A4" s="20" t="s">
        <v>0</v>
      </c>
      <c r="B4" s="20" t="s">
        <v>1</v>
      </c>
      <c r="C4" s="20"/>
      <c r="D4" s="21">
        <v>7562</v>
      </c>
      <c r="E4" s="22"/>
    </row>
    <row r="5" spans="1:5" ht="15.75" hidden="1" outlineLevel="1" thickBot="1" x14ac:dyDescent="0.3">
      <c r="A5" s="20" t="s">
        <v>2</v>
      </c>
      <c r="B5" s="20" t="s">
        <v>1</v>
      </c>
      <c r="C5" s="20"/>
      <c r="D5" s="23">
        <v>566.5</v>
      </c>
      <c r="E5" s="24"/>
    </row>
    <row r="6" spans="1:5" ht="15.75" collapsed="1" thickBot="1" x14ac:dyDescent="0.3">
      <c r="A6" s="54" t="s">
        <v>26</v>
      </c>
      <c r="B6" s="55"/>
      <c r="C6" s="25"/>
      <c r="D6" s="56" t="s">
        <v>12</v>
      </c>
      <c r="E6" s="57"/>
    </row>
    <row r="7" spans="1:5" x14ac:dyDescent="0.25">
      <c r="A7" s="58" t="s">
        <v>14</v>
      </c>
      <c r="B7" s="59"/>
      <c r="C7" s="26"/>
      <c r="D7" s="60">
        <f>D8+D9</f>
        <v>2145924</v>
      </c>
      <c r="E7" s="61"/>
    </row>
    <row r="8" spans="1:5" hidden="1" outlineLevel="1" x14ac:dyDescent="0.25">
      <c r="A8" s="44" t="s">
        <v>15</v>
      </c>
      <c r="B8" s="45"/>
      <c r="C8" s="26"/>
      <c r="D8" s="48">
        <f>D4*22*12</f>
        <v>1996368</v>
      </c>
      <c r="E8" s="49"/>
    </row>
    <row r="9" spans="1:5" ht="15.75" hidden="1" outlineLevel="1" thickBot="1" x14ac:dyDescent="0.3">
      <c r="A9" s="50" t="s">
        <v>13</v>
      </c>
      <c r="B9" s="51"/>
      <c r="C9" s="27"/>
      <c r="D9" s="48">
        <f>D5*22*12</f>
        <v>149556</v>
      </c>
      <c r="E9" s="49"/>
    </row>
    <row r="10" spans="1:5" ht="33" customHeight="1" collapsed="1" thickBot="1" x14ac:dyDescent="0.3">
      <c r="A10" s="28" t="s">
        <v>3</v>
      </c>
      <c r="B10" s="2" t="s">
        <v>4</v>
      </c>
      <c r="C10" s="29" t="s">
        <v>18</v>
      </c>
      <c r="D10" s="30" t="s">
        <v>5</v>
      </c>
      <c r="E10" s="41" t="s">
        <v>6</v>
      </c>
    </row>
    <row r="11" spans="1:5" ht="85.5" customHeight="1" x14ac:dyDescent="0.25">
      <c r="A11" s="47" t="s">
        <v>30</v>
      </c>
      <c r="B11" s="46"/>
      <c r="C11" s="38">
        <f>5.17*8128.5</f>
        <v>42024.345000000001</v>
      </c>
      <c r="D11" s="35">
        <f>C11*12</f>
        <v>504292.14</v>
      </c>
      <c r="E11" s="36">
        <f>(D11/D3/12)</f>
        <v>5.17</v>
      </c>
    </row>
    <row r="12" spans="1:5" ht="18.75" customHeight="1" x14ac:dyDescent="0.25">
      <c r="A12" s="1" t="s">
        <v>21</v>
      </c>
      <c r="B12" s="5" t="s">
        <v>7</v>
      </c>
      <c r="C12" s="37">
        <f>0.81*8128.5</f>
        <v>6584.085</v>
      </c>
      <c r="D12" s="6">
        <f>C12*12</f>
        <v>79009.02</v>
      </c>
      <c r="E12" s="7">
        <f>D12/D3/12</f>
        <v>0.81</v>
      </c>
    </row>
    <row r="13" spans="1:5" ht="24" customHeight="1" x14ac:dyDescent="0.25">
      <c r="A13" s="1" t="s">
        <v>31</v>
      </c>
      <c r="B13" s="5" t="s">
        <v>7</v>
      </c>
      <c r="C13" s="31">
        <v>47.35</v>
      </c>
      <c r="D13" s="8">
        <f>47.35*135*12</f>
        <v>76707</v>
      </c>
      <c r="E13" s="7">
        <f>D13/D3/12</f>
        <v>0.78639970474257248</v>
      </c>
    </row>
    <row r="14" spans="1:5" ht="18" customHeight="1" x14ac:dyDescent="0.25">
      <c r="A14" s="9" t="s">
        <v>24</v>
      </c>
      <c r="B14" s="5" t="s">
        <v>7</v>
      </c>
      <c r="C14" s="32">
        <v>12000</v>
      </c>
      <c r="D14" s="10">
        <f>C14*12</f>
        <v>144000</v>
      </c>
      <c r="E14" s="7">
        <f>D14/D3/12</f>
        <v>1.4762871378483116</v>
      </c>
    </row>
    <row r="15" spans="1:5" ht="15.75" customHeight="1" x14ac:dyDescent="0.25">
      <c r="A15" s="1" t="s">
        <v>8</v>
      </c>
      <c r="B15" s="5" t="s">
        <v>7</v>
      </c>
      <c r="C15" s="31"/>
      <c r="D15" s="8">
        <v>40500</v>
      </c>
      <c r="E15" s="7">
        <f>D15/D3/12</f>
        <v>0.41520575751983763</v>
      </c>
    </row>
    <row r="16" spans="1:5" ht="39.75" customHeight="1" x14ac:dyDescent="0.25">
      <c r="A16" s="1" t="s">
        <v>23</v>
      </c>
      <c r="B16" s="5" t="s">
        <v>7</v>
      </c>
      <c r="C16" s="32">
        <f>17030+3000</f>
        <v>20030</v>
      </c>
      <c r="D16" s="8">
        <f>C16*12</f>
        <v>240360</v>
      </c>
      <c r="E16" s="7">
        <f>(D16/D3/12)</f>
        <v>2.4641692809251396</v>
      </c>
    </row>
    <row r="17" spans="1:5" ht="36.75" customHeight="1" x14ac:dyDescent="0.25">
      <c r="A17" s="1" t="s">
        <v>22</v>
      </c>
      <c r="B17" s="5" t="s">
        <v>7</v>
      </c>
      <c r="C17" s="32">
        <f xml:space="preserve"> 10640+3000</f>
        <v>13640</v>
      </c>
      <c r="D17" s="8">
        <f>C17*12</f>
        <v>163680</v>
      </c>
      <c r="E17" s="7">
        <f>D17/D3/12</f>
        <v>1.6780463800209142</v>
      </c>
    </row>
    <row r="18" spans="1:5" ht="23.25" customHeight="1" x14ac:dyDescent="0.25">
      <c r="A18" s="1" t="s">
        <v>25</v>
      </c>
      <c r="B18" s="5" t="s">
        <v>7</v>
      </c>
      <c r="C18" s="32"/>
      <c r="D18" s="8">
        <v>100000</v>
      </c>
      <c r="E18" s="7">
        <f>D18/D3/12</f>
        <v>1.0251994012835497</v>
      </c>
    </row>
    <row r="19" spans="1:5" ht="32.25" customHeight="1" x14ac:dyDescent="0.25">
      <c r="A19" s="1" t="s">
        <v>20</v>
      </c>
      <c r="B19" s="5" t="s">
        <v>7</v>
      </c>
      <c r="C19" s="32"/>
      <c r="D19" s="8">
        <f>1300*12</f>
        <v>15600</v>
      </c>
      <c r="E19" s="7">
        <f>D19/D3/12</f>
        <v>0.15993110660023374</v>
      </c>
    </row>
    <row r="20" spans="1:5" ht="17.25" customHeight="1" x14ac:dyDescent="0.25">
      <c r="A20" s="1" t="s">
        <v>9</v>
      </c>
      <c r="B20" s="5" t="s">
        <v>7</v>
      </c>
      <c r="C20" s="32"/>
      <c r="D20" s="8">
        <v>2000</v>
      </c>
      <c r="E20" s="7">
        <f>D20/D3/12</f>
        <v>2.0503988025670994E-2</v>
      </c>
    </row>
    <row r="21" spans="1:5" ht="19.5" customHeight="1" x14ac:dyDescent="0.25">
      <c r="A21" s="1" t="s">
        <v>29</v>
      </c>
      <c r="B21" s="5" t="s">
        <v>7</v>
      </c>
      <c r="C21" s="32">
        <v>15500</v>
      </c>
      <c r="D21" s="8">
        <f>15500*12</f>
        <v>186000</v>
      </c>
      <c r="E21" s="7">
        <f>D21/D3/12</f>
        <v>1.9068708863874022</v>
      </c>
    </row>
    <row r="22" spans="1:5" ht="14.25" customHeight="1" x14ac:dyDescent="0.25">
      <c r="A22" s="1" t="s">
        <v>17</v>
      </c>
      <c r="B22" s="5"/>
      <c r="C22" s="32">
        <f>2000</f>
        <v>2000</v>
      </c>
      <c r="D22" s="8">
        <f>C22*2</f>
        <v>4000</v>
      </c>
      <c r="E22" s="7">
        <f>D22/D3/12</f>
        <v>4.1007976051341988E-2</v>
      </c>
    </row>
    <row r="23" spans="1:5" ht="17.25" customHeight="1" x14ac:dyDescent="0.25">
      <c r="A23" s="1" t="s">
        <v>19</v>
      </c>
      <c r="B23" s="5" t="s">
        <v>7</v>
      </c>
      <c r="C23" s="32"/>
      <c r="D23" s="6">
        <f>7000</f>
        <v>7000</v>
      </c>
      <c r="E23" s="7">
        <f>D23/D3/12</f>
        <v>7.1763958089848479E-2</v>
      </c>
    </row>
    <row r="24" spans="1:5" ht="51" customHeight="1" x14ac:dyDescent="0.25">
      <c r="A24" s="40" t="s">
        <v>27</v>
      </c>
      <c r="B24" s="3" t="s">
        <v>7</v>
      </c>
      <c r="C24" s="39">
        <f>4.95*8128.5</f>
        <v>40236.075000000004</v>
      </c>
      <c r="D24" s="13">
        <f>C24*12</f>
        <v>482832.9</v>
      </c>
      <c r="E24" s="12">
        <f>(D24/D3/12)</f>
        <v>4.95</v>
      </c>
    </row>
    <row r="25" spans="1:5" ht="17.25" customHeight="1" x14ac:dyDescent="0.25">
      <c r="A25" s="14" t="s">
        <v>11</v>
      </c>
      <c r="B25" s="3" t="s">
        <v>7</v>
      </c>
      <c r="C25" s="33"/>
      <c r="D25" s="15">
        <f>D7*1%+15727</f>
        <v>37186.240000000005</v>
      </c>
      <c r="E25" s="12">
        <f>D25/D3/12</f>
        <v>0.38123310983986386</v>
      </c>
    </row>
    <row r="26" spans="1:5" ht="17.25" customHeight="1" thickBot="1" x14ac:dyDescent="0.3">
      <c r="A26" s="11" t="s">
        <v>32</v>
      </c>
      <c r="B26" s="3" t="s">
        <v>7</v>
      </c>
      <c r="C26" s="34">
        <v>10000</v>
      </c>
      <c r="D26" s="13">
        <f>C26*12</f>
        <v>120000</v>
      </c>
      <c r="E26" s="12">
        <f>D26/D3/12</f>
        <v>1.2302392815402596</v>
      </c>
    </row>
    <row r="27" spans="1:5" ht="21" customHeight="1" x14ac:dyDescent="0.25">
      <c r="A27" s="16" t="s">
        <v>10</v>
      </c>
      <c r="B27" s="4" t="s">
        <v>7</v>
      </c>
      <c r="C27" s="4"/>
      <c r="D27" s="17">
        <f>SUM(D11:D26)</f>
        <v>2203167.2999999998</v>
      </c>
      <c r="E27" s="18">
        <f>SUM(E11:E26)</f>
        <v>22.586857968874948</v>
      </c>
    </row>
  </sheetData>
  <mergeCells count="9">
    <mergeCell ref="D8:E8"/>
    <mergeCell ref="A9:B9"/>
    <mergeCell ref="D9:E9"/>
    <mergeCell ref="A1:E1"/>
    <mergeCell ref="A2:E2"/>
    <mergeCell ref="A6:B6"/>
    <mergeCell ref="D6:E6"/>
    <mergeCell ref="A7:B7"/>
    <mergeCell ref="D7:E7"/>
  </mergeCells>
  <pageMargins left="0.25" right="0.25" top="0.75" bottom="0.75" header="0.3" footer="0.3"/>
  <pageSetup paperSize="9" orientation="portrait" r:id="rId1"/>
  <ignoredErrors>
    <ignoredError sqref="D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azinova</dc:creator>
  <cp:lastModifiedBy>1</cp:lastModifiedBy>
  <cp:lastPrinted>2021-04-22T04:04:56Z</cp:lastPrinted>
  <dcterms:created xsi:type="dcterms:W3CDTF">2014-04-15T07:29:16Z</dcterms:created>
  <dcterms:modified xsi:type="dcterms:W3CDTF">2021-04-22T04:36:59Z</dcterms:modified>
</cp:coreProperties>
</file>