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834485FB-D55F-487C-A5FE-C2D5005E5C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Print_Area" localSheetId="0">'2021'!$A$1:$E$30</definedName>
  </definedNames>
  <calcPr calcId="191029"/>
</workbook>
</file>

<file path=xl/calcChain.xml><?xml version="1.0" encoding="utf-8"?>
<calcChain xmlns="http://schemas.openxmlformats.org/spreadsheetml/2006/main">
  <c r="E26" i="3" l="1"/>
  <c r="E24" i="3"/>
  <c r="E17" i="3"/>
  <c r="D10" i="3"/>
  <c r="D9" i="3" l="1"/>
  <c r="D8" i="3" s="1"/>
  <c r="D17" i="3"/>
  <c r="D28" i="3" l="1"/>
  <c r="D3" i="3" l="1"/>
  <c r="C12" i="3" l="1"/>
  <c r="D12" i="3" s="1"/>
  <c r="C13" i="3"/>
  <c r="C29" i="3"/>
  <c r="C24" i="3"/>
  <c r="D24" i="3"/>
  <c r="D26" i="3"/>
  <c r="D21" i="3"/>
  <c r="D15" i="3"/>
  <c r="D14" i="3"/>
  <c r="D18" i="3" l="1"/>
  <c r="D13" i="3"/>
  <c r="D29" i="3"/>
  <c r="D19" i="3"/>
  <c r="C27" i="3"/>
  <c r="C25" i="3"/>
  <c r="D25" i="3" s="1"/>
  <c r="E12" i="3" l="1"/>
  <c r="E14" i="3"/>
  <c r="E22" i="3"/>
  <c r="E29" i="3"/>
  <c r="E25" i="3"/>
  <c r="D27" i="3"/>
  <c r="D30" i="3" s="1"/>
  <c r="E13" i="3"/>
  <c r="E21" i="3"/>
  <c r="E15" i="3"/>
  <c r="E20" i="3"/>
  <c r="E23" i="3"/>
  <c r="E19" i="3"/>
  <c r="E27" i="3" l="1"/>
  <c r="E28" i="3"/>
  <c r="E18" i="3"/>
  <c r="E30" i="3" l="1"/>
  <c r="F30" i="3" s="1"/>
</calcChain>
</file>

<file path=xl/sharedStrings.xml><?xml version="1.0" encoding="utf-8"?>
<sst xmlns="http://schemas.openxmlformats.org/spreadsheetml/2006/main" count="59" uniqueCount="40">
  <si>
    <t>Общая площадь  квартир дома</t>
  </si>
  <si>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</si>
  <si>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</si>
  <si>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</si>
  <si>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</si>
  <si>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</si>
  <si>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</si>
  <si>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</si>
  <si>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</si>
  <si>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</si>
  <si>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</si>
  <si>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</si>
  <si>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</si>
  <si>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</si>
  <si>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</si>
  <si>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</si>
  <si>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</si>
  <si>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</si>
  <si>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</si>
  <si>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</si>
  <si>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</si>
  <si>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</si>
  <si>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</si>
  <si>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</si>
  <si>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>1122 в мес</t>
  </si>
  <si>
    <t>Планируемый доход</t>
  </si>
  <si>
    <t>Площадь нежилых помещений</t>
  </si>
  <si>
    <t>общедомовая площадь</t>
  </si>
  <si>
    <t xml:space="preserve">  жилого многоквартирного   дома   по адресу:  г. Уфа,   ул.  Л. Кобелева, дом 3/3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</si>
  <si>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</si>
  <si>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</si>
  <si>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</si>
  <si>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</si>
  <si>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</si>
  <si>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</si>
  <si>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</si>
  <si>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  Механизированная уборка  с вывозом  снега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</si>
  <si>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</si>
  <si>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 xml:space="preserve">Содержание и тукущий ремонт  внутридомового инженерного  оборудования и конструктивных элементов многоквартирного  дома  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</si>
  <si>
    <t>Планируемая cмета по содержанию и ремонту общего имущества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</si>
</sst>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19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2" fontId="8" fillId="0" borderId="9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10" fillId="0" borderId="0" xfId="1" applyFont="1" applyAlignment="1">
      <alignment horizontal="left"/>
    </xf>
    <xf numFmtId="2" fontId="0" fillId="0" borderId="0" xfId="0" applyNumberFormat="1"/>
    <xf numFmtId="2" fontId="6" fillId="3" borderId="0" xfId="0" applyNumberFormat="1" applyFont="1" applyFill="1" applyAlignment="1">
      <alignment horizontal="right"/>
    </xf>
    <xf numFmtId="2" fontId="2" fillId="3" borderId="0" xfId="1" applyNumberFormat="1" applyFon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0" borderId="1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20" zoomScaleNormal="100" zoomScaleSheetLayoutView="90" workbookViewId="0">
      <selection activeCell="E32" sqref="E32"/>
    </sheetView>
  </sheetViews>
  <sheetFormatPr defaultRowHeight="15" outlineLevelRow="1" outlineLevelCol="1" x14ac:dyDescent="0.25"/>
  <cols>
    <col min="1" max="1" width="66.28515625" customWidth="1"/>
    <col min="2" max="2" width="4.85546875" customWidth="1"/>
    <col min="3" max="3" width="6.28515625" hidden="1" customWidth="1" outlineLevel="1"/>
    <col min="4" max="4" width="10.42578125" customWidth="1" collapsed="1"/>
    <col min="5" max="5" width="10.140625" customWidth="1"/>
    <col min="6" max="7" width="0" hidden="1" customWidth="1"/>
  </cols>
  <sheetData>
    <row r="1" spans="1:7" ht="27" customHeight="1" x14ac:dyDescent="0.25">
      <c r="A1" s="54" t="s">
        <v>39</v>
      </c>
      <c r="B1" s="54"/>
      <c r="C1" s="54"/>
      <c r="D1" s="54"/>
      <c r="E1" s="54"/>
    </row>
    <row r="2" spans="1:7" ht="19.5" customHeight="1" x14ac:dyDescent="0.25">
      <c r="A2" s="55" t="s">
        <v>28</v>
      </c>
      <c r="B2" s="55"/>
      <c r="C2" s="55"/>
      <c r="D2" s="55"/>
      <c r="E2" s="55"/>
    </row>
    <row r="3" spans="1:7" ht="15.75" thickBot="1" x14ac:dyDescent="0.3">
      <c r="A3" s="38" t="s">
        <v>16</v>
      </c>
      <c r="B3" s="38" t="s">
        <v>1</v>
      </c>
      <c r="C3" s="19"/>
      <c r="D3" s="20">
        <f>D4+D5</f>
        <v>12708.3</v>
      </c>
    </row>
    <row r="4" spans="1:7" hidden="1" outlineLevel="1" x14ac:dyDescent="0.25">
      <c r="A4" s="21" t="s">
        <v>0</v>
      </c>
      <c r="B4" s="38" t="s">
        <v>1</v>
      </c>
      <c r="C4" s="21"/>
      <c r="D4" s="40">
        <v>12708.3</v>
      </c>
    </row>
    <row r="5" spans="1:7" hidden="1" outlineLevel="1" x14ac:dyDescent="0.25">
      <c r="A5" s="21" t="s">
        <v>26</v>
      </c>
      <c r="B5" s="38" t="s">
        <v>1</v>
      </c>
      <c r="C5" s="21"/>
      <c r="D5" s="40">
        <v>0</v>
      </c>
    </row>
    <row r="6" spans="1:7" ht="15.75" hidden="1" outlineLevel="1" thickBot="1" x14ac:dyDescent="0.3">
      <c r="A6" s="21" t="s">
        <v>27</v>
      </c>
      <c r="B6" s="38" t="s">
        <v>1</v>
      </c>
      <c r="C6" s="21"/>
      <c r="D6" s="41">
        <v>2502.1999999999998</v>
      </c>
    </row>
    <row r="7" spans="1:7" ht="15.75" customHeight="1" collapsed="1" thickBot="1" x14ac:dyDescent="0.3">
      <c r="A7" s="56" t="s">
        <v>25</v>
      </c>
      <c r="B7" s="57"/>
      <c r="C7" s="37"/>
      <c r="D7" s="58" t="s">
        <v>12</v>
      </c>
      <c r="E7" s="59"/>
    </row>
    <row r="8" spans="1:7" ht="15.75" thickBot="1" x14ac:dyDescent="0.3">
      <c r="A8" s="60" t="s">
        <v>14</v>
      </c>
      <c r="B8" s="61"/>
      <c r="C8" s="22"/>
      <c r="D8" s="62">
        <f>D9+D10</f>
        <v>3126241.8</v>
      </c>
      <c r="E8" s="63"/>
    </row>
    <row r="9" spans="1:7" ht="81" hidden="1" customHeight="1" outlineLevel="1" x14ac:dyDescent="0.25">
      <c r="A9" s="52" t="s">
        <v>15</v>
      </c>
      <c r="B9" s="53"/>
      <c r="C9" s="22"/>
      <c r="D9" s="46">
        <f>D4*20.5*12</f>
        <v>3126241.8</v>
      </c>
      <c r="E9" s="47"/>
    </row>
    <row r="10" spans="1:7" ht="81" hidden="1" customHeight="1" outlineLevel="1" thickBot="1" x14ac:dyDescent="0.3">
      <c r="A10" s="48" t="s">
        <v>13</v>
      </c>
      <c r="B10" s="49"/>
      <c r="C10" s="23"/>
      <c r="D10" s="50">
        <f>D5*20.5*12</f>
        <v>0</v>
      </c>
      <c r="E10" s="51"/>
    </row>
    <row r="11" spans="1:7" ht="39" customHeight="1" collapsed="1" thickBot="1" x14ac:dyDescent="0.3">
      <c r="A11" s="24" t="s">
        <v>2</v>
      </c>
      <c r="B11" s="2" t="s">
        <v>3</v>
      </c>
      <c r="C11" s="25" t="s">
        <v>19</v>
      </c>
      <c r="D11" s="26" t="s">
        <v>4</v>
      </c>
      <c r="E11" s="27" t="s">
        <v>5</v>
      </c>
      <c r="G11" t="s">
        <v>30</v>
      </c>
    </row>
    <row r="12" spans="1:7" ht="79.5" customHeight="1" x14ac:dyDescent="0.25">
      <c r="A12" s="1" t="s">
        <v>38</v>
      </c>
      <c r="B12" s="45"/>
      <c r="C12" s="35">
        <f>20950+5424+4314+7600+5041+7715+8100+1100.88</f>
        <v>60244.88</v>
      </c>
      <c r="D12" s="32">
        <f>C12*12</f>
        <v>722938.55999999994</v>
      </c>
      <c r="E12" s="33">
        <f>D12/D3/12</f>
        <v>4.7405931556541789</v>
      </c>
      <c r="G12" s="39">
        <v>4.7376852965925087</v>
      </c>
    </row>
    <row r="13" spans="1:7" ht="18.75" customHeight="1" x14ac:dyDescent="0.25">
      <c r="A13" s="1" t="s">
        <v>31</v>
      </c>
      <c r="B13" s="3" t="s">
        <v>6</v>
      </c>
      <c r="C13" s="34">
        <f>0.8*D4+615.1</f>
        <v>10781.74</v>
      </c>
      <c r="D13" s="7">
        <f>C13*12</f>
        <v>129380.88</v>
      </c>
      <c r="E13" s="8">
        <f>D13/D3/12</f>
        <v>0.84840143843000249</v>
      </c>
      <c r="G13" s="39">
        <v>0.84837174919983338</v>
      </c>
    </row>
    <row r="14" spans="1:7" ht="27" customHeight="1" x14ac:dyDescent="0.25">
      <c r="A14" s="1" t="s">
        <v>32</v>
      </c>
      <c r="B14" s="3" t="s">
        <v>6</v>
      </c>
      <c r="C14" s="28">
        <v>43.21</v>
      </c>
      <c r="D14" s="9">
        <f>42.36*337*12</f>
        <v>171303.84</v>
      </c>
      <c r="E14" s="8">
        <f>D14/D3/12</f>
        <v>1.1233068152309909</v>
      </c>
      <c r="G14" s="39">
        <v>1.1226177837544531</v>
      </c>
    </row>
    <row r="15" spans="1:7" ht="21" customHeight="1" x14ac:dyDescent="0.25">
      <c r="A15" s="10" t="s">
        <v>33</v>
      </c>
      <c r="B15" s="3" t="s">
        <v>6</v>
      </c>
      <c r="C15" s="29">
        <v>7146.44</v>
      </c>
      <c r="D15" s="11">
        <f>C15*12</f>
        <v>85757.28</v>
      </c>
      <c r="E15" s="8">
        <f>D15/D3/12</f>
        <v>0.56234429467355984</v>
      </c>
      <c r="G15" s="39">
        <v>0.56199935514819799</v>
      </c>
    </row>
    <row r="16" spans="1:7" ht="15.75" customHeight="1" x14ac:dyDescent="0.25">
      <c r="A16" s="12" t="s">
        <v>7</v>
      </c>
      <c r="B16" s="3" t="s">
        <v>6</v>
      </c>
      <c r="C16" s="28"/>
      <c r="D16" s="7"/>
      <c r="E16" s="8"/>
      <c r="G16" s="39"/>
    </row>
    <row r="17" spans="1:7" ht="18" customHeight="1" x14ac:dyDescent="0.25">
      <c r="A17" s="1" t="s">
        <v>8</v>
      </c>
      <c r="B17" s="3" t="s">
        <v>6</v>
      </c>
      <c r="C17" s="28">
        <v>42</v>
      </c>
      <c r="D17" s="9">
        <f>42*337*2</f>
        <v>28308</v>
      </c>
      <c r="E17" s="8">
        <f>D17/D3/12</f>
        <v>0.18562671639794467</v>
      </c>
      <c r="G17" s="39">
        <v>9.2756426891892951E-2</v>
      </c>
    </row>
    <row r="18" spans="1:7" ht="39.75" customHeight="1" x14ac:dyDescent="0.25">
      <c r="A18" s="1" t="s">
        <v>34</v>
      </c>
      <c r="B18" s="3" t="s">
        <v>6</v>
      </c>
      <c r="C18" s="29">
        <v>32548.19</v>
      </c>
      <c r="D18" s="9">
        <f>C18*12</f>
        <v>390578.27999999997</v>
      </c>
      <c r="E18" s="8">
        <f>D18/D3/12</f>
        <v>2.5611757670184052</v>
      </c>
      <c r="F18" s="42"/>
      <c r="G18" s="39">
        <v>2.5596047530296233</v>
      </c>
    </row>
    <row r="19" spans="1:7" ht="36.75" customHeight="1" x14ac:dyDescent="0.25">
      <c r="A19" s="1" t="s">
        <v>35</v>
      </c>
      <c r="B19" s="3" t="s">
        <v>6</v>
      </c>
      <c r="C19" s="29">
        <v>30423.33</v>
      </c>
      <c r="D19" s="9">
        <f>C19*12</f>
        <v>365079.96</v>
      </c>
      <c r="E19" s="8">
        <f>D19/D3/12</f>
        <v>2.3939732300937187</v>
      </c>
      <c r="F19" s="42"/>
      <c r="G19" s="39">
        <v>2.3925047774081678</v>
      </c>
    </row>
    <row r="20" spans="1:7" ht="23.25" customHeight="1" x14ac:dyDescent="0.25">
      <c r="A20" s="1" t="s">
        <v>36</v>
      </c>
      <c r="B20" s="3" t="s">
        <v>6</v>
      </c>
      <c r="C20" s="29"/>
      <c r="D20" s="9">
        <v>190353.34</v>
      </c>
      <c r="E20" s="8">
        <f>D20/D3/12</f>
        <v>1.2482218969754675</v>
      </c>
      <c r="F20" s="42"/>
      <c r="G20" s="39">
        <v>1.181922523415198</v>
      </c>
    </row>
    <row r="21" spans="1:7" ht="32.25" customHeight="1" x14ac:dyDescent="0.25">
      <c r="A21" s="1" t="s">
        <v>21</v>
      </c>
      <c r="B21" s="3" t="s">
        <v>6</v>
      </c>
      <c r="C21" s="29" t="s">
        <v>24</v>
      </c>
      <c r="D21" s="9">
        <f>1122*12</f>
        <v>13464</v>
      </c>
      <c r="E21" s="8">
        <f>D21/D3/12</f>
        <v>8.8288756167229296E-2</v>
      </c>
      <c r="F21" s="42"/>
      <c r="G21" s="39">
        <v>8.8234600231202956E-2</v>
      </c>
    </row>
    <row r="22" spans="1:7" ht="15" customHeight="1" x14ac:dyDescent="0.25">
      <c r="A22" s="1" t="s">
        <v>18</v>
      </c>
      <c r="B22" s="3" t="s">
        <v>6</v>
      </c>
      <c r="C22" s="29"/>
      <c r="D22" s="9"/>
      <c r="E22" s="8">
        <f>D22/D3/12</f>
        <v>0</v>
      </c>
      <c r="F22" s="42"/>
      <c r="G22" s="39">
        <v>0</v>
      </c>
    </row>
    <row r="23" spans="1:7" ht="17.25" customHeight="1" x14ac:dyDescent="0.25">
      <c r="A23" s="1" t="s">
        <v>9</v>
      </c>
      <c r="B23" s="3" t="s">
        <v>6</v>
      </c>
      <c r="C23" s="29"/>
      <c r="D23" s="9"/>
      <c r="E23" s="8">
        <f>D23/D3/12</f>
        <v>0</v>
      </c>
      <c r="F23" s="42"/>
      <c r="G23" s="39">
        <v>0</v>
      </c>
    </row>
    <row r="24" spans="1:7" ht="21.75" customHeight="1" x14ac:dyDescent="0.25">
      <c r="A24" s="1" t="s">
        <v>22</v>
      </c>
      <c r="B24" s="3" t="s">
        <v>6</v>
      </c>
      <c r="C24" s="29">
        <f>7800*3</f>
        <v>23400</v>
      </c>
      <c r="D24" s="9">
        <f>7800*3*12</f>
        <v>280800</v>
      </c>
      <c r="E24" s="8">
        <f>D24/D3/12</f>
        <v>1.8413163050919479</v>
      </c>
      <c r="F24" s="42"/>
      <c r="G24" s="39">
        <v>1.8401868497416662</v>
      </c>
    </row>
    <row r="25" spans="1:7" ht="14.25" customHeight="1" x14ac:dyDescent="0.25">
      <c r="A25" s="1" t="s">
        <v>17</v>
      </c>
      <c r="B25" s="6"/>
      <c r="C25" s="29">
        <f>2000</f>
        <v>2000</v>
      </c>
      <c r="D25" s="9">
        <f>C25*3</f>
        <v>6000</v>
      </c>
      <c r="E25" s="8">
        <f>D25/D3/12</f>
        <v>3.9344365493417688E-2</v>
      </c>
      <c r="F25" s="42"/>
      <c r="G25" s="39">
        <v>3.9320231832086883E-2</v>
      </c>
    </row>
    <row r="26" spans="1:7" ht="17.25" customHeight="1" x14ac:dyDescent="0.25">
      <c r="A26" s="1" t="s">
        <v>20</v>
      </c>
      <c r="B26" s="3" t="s">
        <v>6</v>
      </c>
      <c r="C26" s="29">
        <v>7140</v>
      </c>
      <c r="D26" s="7">
        <f>7140*3</f>
        <v>21420</v>
      </c>
      <c r="E26" s="8">
        <f>D26/D3/12</f>
        <v>0.14045938481150114</v>
      </c>
      <c r="F26" s="42"/>
      <c r="G26" s="39">
        <v>0.14037322764055016</v>
      </c>
    </row>
    <row r="27" spans="1:7" ht="49.5" customHeight="1" x14ac:dyDescent="0.25">
      <c r="A27" s="13" t="s">
        <v>37</v>
      </c>
      <c r="B27" s="4" t="s">
        <v>6</v>
      </c>
      <c r="C27" s="36">
        <f>3.35*D3</f>
        <v>42572.805</v>
      </c>
      <c r="D27" s="15">
        <f>C27*12</f>
        <v>510873.66000000003</v>
      </c>
      <c r="E27" s="14">
        <f>D27/D3/12</f>
        <v>3.35</v>
      </c>
      <c r="F27" s="42"/>
      <c r="G27" s="39">
        <v>3.35</v>
      </c>
    </row>
    <row r="28" spans="1:7" ht="17.25" customHeight="1" x14ac:dyDescent="0.25">
      <c r="A28" s="16" t="s">
        <v>11</v>
      </c>
      <c r="B28" s="4" t="s">
        <v>6</v>
      </c>
      <c r="C28" s="30"/>
      <c r="D28" s="17">
        <f>D8*0.8%+25000</f>
        <v>50009.934399999998</v>
      </c>
      <c r="E28" s="14">
        <f>D28/D3/12</f>
        <v>0.32793485622257373</v>
      </c>
      <c r="F28" s="42">
        <v>20.5</v>
      </c>
      <c r="G28" s="39">
        <v>0.33983429930036202</v>
      </c>
    </row>
    <row r="29" spans="1:7" ht="17.25" customHeight="1" thickBot="1" x14ac:dyDescent="0.3">
      <c r="A29" s="13" t="s">
        <v>23</v>
      </c>
      <c r="B29" s="4" t="s">
        <v>6</v>
      </c>
      <c r="C29" s="31">
        <f>45.41*337</f>
        <v>15303.169999999998</v>
      </c>
      <c r="D29" s="15">
        <f>C29*12</f>
        <v>183638.03999999998</v>
      </c>
      <c r="E29" s="14">
        <f>D29/D3/12</f>
        <v>1.2041870273758095</v>
      </c>
      <c r="F29" s="42" t="s">
        <v>29</v>
      </c>
      <c r="G29" s="39">
        <v>1.2034483843316739</v>
      </c>
    </row>
    <row r="30" spans="1:7" ht="21" customHeight="1" x14ac:dyDescent="0.25">
      <c r="A30" s="44" t="s">
        <v>10</v>
      </c>
      <c r="B30" s="5" t="s">
        <v>6</v>
      </c>
      <c r="C30" s="5"/>
      <c r="D30" s="18">
        <f>SUM(D12:D29)</f>
        <v>3149905.7744</v>
      </c>
      <c r="E30" s="18">
        <f>SUM(E12:E29)</f>
        <v>20.655174009636745</v>
      </c>
      <c r="F30" s="43" t="e">
        <f>E30-#REF!-#REF!-#REF!-#REF!</f>
        <v>#REF!</v>
      </c>
      <c r="G30" s="39">
        <v>20.498860258517418</v>
      </c>
    </row>
  </sheetData>
  <mergeCells count="10">
    <mergeCell ref="D9:E9"/>
    <mergeCell ref="A10:B10"/>
    <mergeCell ref="D10:E10"/>
    <mergeCell ref="A9:B9"/>
    <mergeCell ref="A1:E1"/>
    <mergeCell ref="A2:E2"/>
    <mergeCell ref="A7:B7"/>
    <mergeCell ref="D7:E7"/>
    <mergeCell ref="A8:B8"/>
    <mergeCell ref="D8:E8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2020-04-20T04:50:27Z</cp:lastPrinted>
  <dcterms:created xsi:type="dcterms:W3CDTF">2014-04-15T07:29:16Z</dcterms:created>
  <dcterms:modified xsi:type="dcterms:W3CDTF">2021-04-22T04:34:17Z</dcterms:modified>
</cp:coreProperties>
</file>