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320" windowHeight="11160"/>
  </bookViews>
  <sheets>
    <sheet name="2020" sheetId="3" r:id="rId1"/>
  </sheets>
  <definedNames>
    <definedName name="_xlnm.Print_Area" localSheetId="0">'2020'!$A$1:$D$37</definedName>
  </definedNames>
  <calcPr calcId="125725"/>
</workbook>
</file>

<file path=xl/calcChain.xml><?xml version="1.0" encoding="utf-8"?>
<calcChain xmlns="http://schemas.openxmlformats.org/spreadsheetml/2006/main">
  <c r="D36" i="3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15"/>
  <c r="C36" l="1"/>
  <c r="C13" l="1"/>
  <c r="B34" l="1"/>
  <c r="B16"/>
  <c r="B15"/>
  <c r="C3"/>
  <c r="C7" l="1"/>
  <c r="C11"/>
  <c r="C37" s="1"/>
</calcChain>
</file>

<file path=xl/sharedStrings.xml><?xml version="1.0" encoding="utf-8"?>
<sst xmlns="http://schemas.openxmlformats.org/spreadsheetml/2006/main" count="44" uniqueCount="41">
  <si>
    <t>кв.м.</t>
  </si>
  <si>
    <t>Перечень работ (услуг)</t>
  </si>
  <si>
    <t>Ед. изм.</t>
  </si>
  <si>
    <t>Сумма расходов в год</t>
  </si>
  <si>
    <t>Сумма расходов  в расчете на 1 кв.м. площади</t>
  </si>
  <si>
    <t>Аварийно - диспетчерское обслуживание</t>
  </si>
  <si>
    <t>Меры пожарной  безопасности (обслуж.АППЗ и ДУ)</t>
  </si>
  <si>
    <t>Содержание,обслуживание и ремонт  ИТП</t>
  </si>
  <si>
    <t>Уборка и санитарно - гигиеническая очистка помещений общего пользования (уборка лестничных клеток)</t>
  </si>
  <si>
    <t>Уборка придомовой территории (ручная)</t>
  </si>
  <si>
    <t>Дератизация и дезинсекция общего имущества</t>
  </si>
  <si>
    <t>Содержание и уход за элементами  озеленения и  благоустройства</t>
  </si>
  <si>
    <t xml:space="preserve">Техническое обслуживание лифтов                                             </t>
  </si>
  <si>
    <t>Всего:</t>
  </si>
  <si>
    <t>Услуги банка</t>
  </si>
  <si>
    <t>Услуги ЕРКЦ</t>
  </si>
  <si>
    <t>Обследование вентканалов псд</t>
  </si>
  <si>
    <t xml:space="preserve">Управление многоквартирным домом (зарплата административно-технического персонала, налоги, программное обемпечение ,услуги связи,ГСМ,канц.товары,содержание офис, амортизация, материалы на текущие хоз.нужды, ком. услуги.)                                                                                                       </t>
  </si>
  <si>
    <t xml:space="preserve"> </t>
  </si>
  <si>
    <t>Квартиры</t>
  </si>
  <si>
    <t>Офисы</t>
  </si>
  <si>
    <t xml:space="preserve">оплата </t>
  </si>
  <si>
    <t>Начислено всего</t>
  </si>
  <si>
    <t>Оплата Всего</t>
  </si>
  <si>
    <t>жители</t>
  </si>
  <si>
    <t>офисы</t>
  </si>
  <si>
    <t>оплата ОФИСЫ</t>
  </si>
  <si>
    <t>размещение оборудования</t>
  </si>
  <si>
    <t>Измерение сопротивления изоляции электрооборудования</t>
  </si>
  <si>
    <t>Содержание и ремонт домовых приборов учета</t>
  </si>
  <si>
    <t>Механизированная уборка снега в период снегопадов</t>
  </si>
  <si>
    <t>ЭЛЕКТРОЭНЕРГИЯ</t>
  </si>
  <si>
    <t>Тепловая энергия</t>
  </si>
  <si>
    <t>ВОДА</t>
  </si>
  <si>
    <t>Финансовый результат ОПЛАТЕ</t>
  </si>
  <si>
    <t>проведение праздников</t>
  </si>
  <si>
    <t xml:space="preserve">  жилого многоквартирного   дома   по адресу:  г. Уфа,   ул.Толстого 13</t>
  </si>
  <si>
    <t xml:space="preserve">Вывоз и обслуживание экоконтейнера </t>
  </si>
  <si>
    <t>Отчет по содержанию и ремонту общего имущества за 2020 год</t>
  </si>
  <si>
    <t>Задолженность статье содержание за 2019г</t>
  </si>
  <si>
    <t xml:space="preserve">Содержание и  ремонт  внутридомового инженерного  оборудования и конструктивных элементов многоквартирного  дома Работы, выполняемые при подготовке  жилых зданий  к эксплуатации в осенне - зимний период, проф. осмотры, тех.осмотры отдельных элементов и помещений в МКД, выполение заявок от жителей, снятие показаний общедомовых и индивидуальных приборов учета,поддержание температурного режима отопления и ГВС, регулировка систем отопления и ГВС, очистка технических помещений 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</si>
</sst>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4" fillId="2" borderId="0" xfId="1" applyFont="1" applyFill="1"/>
    <xf numFmtId="0" fontId="0" fillId="2" borderId="0" xfId="0" applyFill="1"/>
    <xf numFmtId="0" fontId="7" fillId="2" borderId="0" xfId="1" applyFont="1" applyFill="1"/>
    <xf numFmtId="2" fontId="4" fillId="2" borderId="7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wrapText="1"/>
    </xf>
    <xf numFmtId="0" fontId="15" fillId="2" borderId="0" xfId="0" applyFont="1" applyFill="1"/>
    <xf numFmtId="0" fontId="3" fillId="2" borderId="3" xfId="0" applyFont="1" applyFill="1" applyBorder="1" applyAlignment="1">
      <alignment horizont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7" fillId="2" borderId="5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4" fontId="9" fillId="2" borderId="2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vertical="center" wrapText="1"/>
    </xf>
    <xf numFmtId="0" fontId="8" fillId="2" borderId="5" xfId="1" applyNumberFormat="1" applyFont="1" applyFill="1" applyBorder="1" applyAlignment="1">
      <alignment horizontal="center" vertical="center" wrapText="1"/>
    </xf>
    <xf numFmtId="2" fontId="8" fillId="2" borderId="22" xfId="1" applyNumberFormat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164" fontId="8" fillId="2" borderId="10" xfId="1" applyNumberFormat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wrapText="1"/>
    </xf>
    <xf numFmtId="0" fontId="8" fillId="2" borderId="10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164" fontId="8" fillId="2" borderId="22" xfId="1" applyNumberFormat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2" fontId="6" fillId="2" borderId="25" xfId="1" applyNumberFormat="1" applyFont="1" applyFill="1" applyBorder="1" applyAlignment="1">
      <alignment horizontal="center" vertical="center"/>
    </xf>
    <xf numFmtId="0" fontId="18" fillId="2" borderId="1" xfId="0" applyFont="1" applyFill="1" applyBorder="1"/>
    <xf numFmtId="2" fontId="18" fillId="2" borderId="1" xfId="0" applyNumberFormat="1" applyFont="1" applyFill="1" applyBorder="1"/>
    <xf numFmtId="2" fontId="0" fillId="0" borderId="0" xfId="0" applyNumberFormat="1"/>
    <xf numFmtId="2" fontId="2" fillId="2" borderId="0" xfId="1" applyNumberFormat="1" applyFont="1" applyFill="1" applyAlignment="1">
      <alignment horizontal="right"/>
    </xf>
    <xf numFmtId="0" fontId="6" fillId="2" borderId="0" xfId="1" applyFont="1" applyFill="1" applyAlignment="1">
      <alignment horizontal="center"/>
    </xf>
    <xf numFmtId="2" fontId="12" fillId="2" borderId="0" xfId="0" applyNumberFormat="1" applyFont="1" applyFill="1" applyAlignment="1">
      <alignment horizontal="right"/>
    </xf>
    <xf numFmtId="0" fontId="5" fillId="2" borderId="0" xfId="1" applyFont="1" applyFill="1"/>
    <xf numFmtId="2" fontId="2" fillId="2" borderId="0" xfId="1" applyNumberFormat="1" applyFont="1" applyFill="1"/>
    <xf numFmtId="4" fontId="9" fillId="2" borderId="2" xfId="1" applyNumberFormat="1" applyFont="1" applyFill="1" applyBorder="1" applyAlignment="1">
      <alignment horizontal="center" vertical="center"/>
    </xf>
    <xf numFmtId="4" fontId="9" fillId="2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4" fontId="17" fillId="2" borderId="2" xfId="1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/>
    </xf>
    <xf numFmtId="4" fontId="6" fillId="2" borderId="25" xfId="1" applyNumberFormat="1" applyFont="1" applyFill="1" applyBorder="1" applyAlignment="1">
      <alignment horizontal="center" vertical="center"/>
    </xf>
    <xf numFmtId="0" fontId="0" fillId="0" borderId="0" xfId="0" applyFill="1"/>
    <xf numFmtId="4" fontId="0" fillId="0" borderId="0" xfId="0" applyNumberFormat="1" applyFill="1"/>
    <xf numFmtId="2" fontId="0" fillId="0" borderId="0" xfId="0" applyNumberFormat="1" applyFill="1"/>
    <xf numFmtId="0" fontId="15" fillId="0" borderId="0" xfId="0" applyFont="1" applyFill="1"/>
    <xf numFmtId="2" fontId="15" fillId="0" borderId="0" xfId="0" applyNumberFormat="1" applyFont="1" applyFill="1"/>
    <xf numFmtId="4" fontId="6" fillId="2" borderId="1" xfId="0" applyNumberFormat="1" applyFont="1" applyFill="1" applyBorder="1"/>
    <xf numFmtId="4" fontId="11" fillId="2" borderId="16" xfId="0" applyNumberFormat="1" applyFont="1" applyFill="1" applyBorder="1" applyAlignment="1">
      <alignment horizontal="center" wrapText="1"/>
    </xf>
    <xf numFmtId="4" fontId="11" fillId="2" borderId="17" xfId="0" applyNumberFormat="1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4" fontId="7" fillId="2" borderId="12" xfId="1" applyNumberFormat="1" applyFont="1" applyFill="1" applyBorder="1" applyAlignment="1">
      <alignment horizontal="center"/>
    </xf>
    <xf numFmtId="4" fontId="7" fillId="2" borderId="13" xfId="1" applyNumberFormat="1" applyFont="1" applyFill="1" applyBorder="1" applyAlignment="1">
      <alignment horizontal="center"/>
    </xf>
    <xf numFmtId="4" fontId="11" fillId="2" borderId="9" xfId="0" applyNumberFormat="1" applyFont="1" applyFill="1" applyBorder="1" applyAlignment="1">
      <alignment horizontal="center" wrapText="1"/>
    </xf>
    <xf numFmtId="4" fontId="11" fillId="2" borderId="18" xfId="0" applyNumberFormat="1" applyFont="1" applyFill="1" applyBorder="1" applyAlignment="1">
      <alignment horizontal="center" wrapText="1"/>
    </xf>
    <xf numFmtId="4" fontId="14" fillId="2" borderId="9" xfId="1" applyNumberFormat="1" applyFont="1" applyFill="1" applyBorder="1" applyAlignment="1">
      <alignment horizontal="center"/>
    </xf>
    <xf numFmtId="4" fontId="14" fillId="2" borderId="10" xfId="1" applyNumberFormat="1" applyFont="1" applyFill="1" applyBorder="1" applyAlignment="1">
      <alignment horizontal="center"/>
    </xf>
    <xf numFmtId="4" fontId="7" fillId="2" borderId="19" xfId="1" applyNumberFormat="1" applyFont="1" applyFill="1" applyBorder="1" applyAlignment="1">
      <alignment horizontal="center"/>
    </xf>
    <xf numFmtId="4" fontId="7" fillId="2" borderId="20" xfId="1" applyNumberFormat="1" applyFont="1" applyFill="1" applyBorder="1" applyAlignment="1">
      <alignment horizontal="center"/>
    </xf>
    <xf numFmtId="4" fontId="7" fillId="2" borderId="9" xfId="1" applyNumberFormat="1" applyFont="1" applyFill="1" applyBorder="1" applyAlignment="1">
      <alignment horizontal="center"/>
    </xf>
    <xf numFmtId="4" fontId="7" fillId="2" borderId="10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Normal="100" zoomScaleSheetLayoutView="100" workbookViewId="0">
      <selection activeCell="D30" sqref="D30:D32"/>
    </sheetView>
  </sheetViews>
  <sheetFormatPr defaultRowHeight="15" outlineLevelRow="1"/>
  <cols>
    <col min="1" max="1" width="66.5703125" customWidth="1"/>
    <col min="2" max="2" width="0.140625" customWidth="1"/>
    <col min="3" max="3" width="14.28515625" customWidth="1"/>
    <col min="4" max="4" width="12.42578125" customWidth="1"/>
    <col min="6" max="6" width="10.5703125" bestFit="1" customWidth="1"/>
    <col min="7" max="7" width="10.5703125" customWidth="1"/>
    <col min="8" max="8" width="10.42578125" customWidth="1"/>
    <col min="9" max="10" width="9.5703125" bestFit="1" customWidth="1"/>
  </cols>
  <sheetData>
    <row r="1" spans="1:14" s="2" customFormat="1">
      <c r="A1" s="52" t="s">
        <v>38</v>
      </c>
      <c r="B1" s="52"/>
      <c r="C1" s="52"/>
      <c r="D1" s="52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s="2" customFormat="1">
      <c r="A2" s="53" t="s">
        <v>36</v>
      </c>
      <c r="B2" s="53"/>
      <c r="C2" s="53"/>
      <c r="D2" s="53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s="2" customFormat="1" ht="16.5" customHeight="1">
      <c r="A3" s="1" t="s">
        <v>13</v>
      </c>
      <c r="B3" s="1" t="s">
        <v>0</v>
      </c>
      <c r="C3" s="33">
        <f>C4+C5</f>
        <v>12178.199999999999</v>
      </c>
      <c r="D3" s="3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s="2" customFormat="1" outlineLevel="1">
      <c r="A4" s="1" t="s">
        <v>19</v>
      </c>
      <c r="B4" s="1" t="s">
        <v>0</v>
      </c>
      <c r="C4" s="35">
        <v>11500.9</v>
      </c>
      <c r="D4" s="36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s="2" customFormat="1" ht="15.75" outlineLevel="1" thickBot="1">
      <c r="A5" s="3" t="s">
        <v>20</v>
      </c>
      <c r="B5" s="3" t="s">
        <v>0</v>
      </c>
      <c r="C5" s="37">
        <v>677.3</v>
      </c>
      <c r="D5" s="36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s="2" customFormat="1" ht="15.75" thickBot="1">
      <c r="A6" s="54" t="s">
        <v>39</v>
      </c>
      <c r="B6" s="55"/>
      <c r="C6" s="56">
        <v>242245.38</v>
      </c>
      <c r="D6" s="57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s="2" customFormat="1">
      <c r="A7" s="7" t="s">
        <v>22</v>
      </c>
      <c r="B7" s="7"/>
      <c r="C7" s="62">
        <f>SUM(C8:D10)</f>
        <v>3006637.1999999997</v>
      </c>
      <c r="D7" s="63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s="2" customFormat="1">
      <c r="A8" s="5" t="s">
        <v>24</v>
      </c>
      <c r="B8" s="5"/>
      <c r="C8" s="60">
        <v>2829221.4</v>
      </c>
      <c r="D8" s="61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s="2" customFormat="1">
      <c r="A9" s="5" t="s">
        <v>25</v>
      </c>
      <c r="B9" s="5"/>
      <c r="C9" s="60">
        <v>166615.79999999999</v>
      </c>
      <c r="D9" s="61"/>
      <c r="E9" s="44"/>
      <c r="F9" s="45"/>
      <c r="G9" s="44"/>
      <c r="H9" s="44"/>
      <c r="I9" s="44"/>
      <c r="J9" s="44"/>
      <c r="K9" s="44"/>
      <c r="L9" s="44"/>
      <c r="M9" s="44"/>
      <c r="N9" s="44"/>
    </row>
    <row r="10" spans="1:14" s="2" customFormat="1">
      <c r="A10" s="5" t="s">
        <v>27</v>
      </c>
      <c r="B10" s="5"/>
      <c r="C10" s="60">
        <v>10800</v>
      </c>
      <c r="D10" s="61"/>
      <c r="E10" s="44"/>
      <c r="F10" s="45"/>
      <c r="G10" s="44"/>
      <c r="H10" s="44"/>
      <c r="I10" s="44"/>
      <c r="J10" s="44"/>
      <c r="K10" s="44"/>
      <c r="L10" s="44"/>
      <c r="M10" s="44"/>
      <c r="N10" s="44"/>
    </row>
    <row r="11" spans="1:14" s="2" customFormat="1">
      <c r="A11" s="14" t="s">
        <v>23</v>
      </c>
      <c r="B11" s="14"/>
      <c r="C11" s="64">
        <f>C12+C13</f>
        <v>2859778.05</v>
      </c>
      <c r="D11" s="65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4" s="2" customFormat="1">
      <c r="A12" s="10" t="s">
        <v>21</v>
      </c>
      <c r="B12" s="10"/>
      <c r="C12" s="58">
        <v>2718779.25</v>
      </c>
      <c r="D12" s="59"/>
      <c r="E12" s="44"/>
      <c r="F12" s="44"/>
      <c r="G12" s="44"/>
      <c r="H12" s="44"/>
      <c r="I12" s="44"/>
      <c r="J12" s="44"/>
      <c r="K12" s="44"/>
      <c r="L12" s="44"/>
      <c r="M12" s="44"/>
      <c r="N12" s="44"/>
    </row>
    <row r="13" spans="1:14" s="2" customFormat="1" ht="15.75" thickBot="1">
      <c r="A13" s="10" t="s">
        <v>26</v>
      </c>
      <c r="B13" s="10"/>
      <c r="C13" s="50">
        <f>C9-25617</f>
        <v>140998.79999999999</v>
      </c>
      <c r="D13" s="51"/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1:14" s="2" customFormat="1" ht="48" customHeight="1" thickBot="1">
      <c r="A14" s="8" t="s">
        <v>1</v>
      </c>
      <c r="B14" s="9" t="s">
        <v>2</v>
      </c>
      <c r="C14" s="4" t="s">
        <v>3</v>
      </c>
      <c r="D14" s="15" t="s">
        <v>4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4" s="2" customFormat="1" ht="84" customHeight="1">
      <c r="A15" s="16" t="s">
        <v>40</v>
      </c>
      <c r="B15" s="17">
        <f>(1256909.51+1335249.15+1014341.04)/31495.9</f>
        <v>114.5069580485079</v>
      </c>
      <c r="C15" s="38">
        <v>945374.47</v>
      </c>
      <c r="D15" s="13">
        <f>C15/12178.2/12</f>
        <v>6.4690353117318926</v>
      </c>
      <c r="E15" s="44"/>
      <c r="F15" s="46"/>
      <c r="G15" s="46"/>
      <c r="H15" s="44"/>
      <c r="I15" s="44"/>
      <c r="J15" s="44"/>
      <c r="K15" s="44"/>
      <c r="L15" s="44"/>
      <c r="M15" s="44"/>
      <c r="N15" s="44"/>
    </row>
    <row r="16" spans="1:14" s="2" customFormat="1" ht="15.75" customHeight="1">
      <c r="A16" s="18" t="s">
        <v>5</v>
      </c>
      <c r="B16" s="19">
        <f>950000/142488.34</f>
        <v>6.667212208381402</v>
      </c>
      <c r="C16" s="39">
        <v>79793.05</v>
      </c>
      <c r="D16" s="13">
        <f t="shared" ref="D16:D35" si="0">C16/12178.2/12</f>
        <v>0.54601015202027658</v>
      </c>
      <c r="E16" s="44"/>
      <c r="F16" s="46"/>
      <c r="G16" s="46"/>
      <c r="H16" s="44"/>
      <c r="I16" s="44"/>
      <c r="J16" s="44"/>
      <c r="K16" s="44"/>
      <c r="L16" s="44"/>
      <c r="M16" s="44"/>
      <c r="N16" s="44"/>
    </row>
    <row r="17" spans="1:14" s="2" customFormat="1" ht="12.75" customHeight="1">
      <c r="A17" s="18" t="s">
        <v>28</v>
      </c>
      <c r="B17" s="20"/>
      <c r="C17" s="39">
        <v>0</v>
      </c>
      <c r="D17" s="13">
        <f t="shared" si="0"/>
        <v>0</v>
      </c>
      <c r="E17" s="44"/>
      <c r="F17" s="45"/>
      <c r="G17" s="46"/>
      <c r="H17" s="44"/>
      <c r="I17" s="44"/>
      <c r="J17" s="44"/>
      <c r="K17" s="44"/>
      <c r="L17" s="44"/>
      <c r="M17" s="44"/>
      <c r="N17" s="44"/>
    </row>
    <row r="18" spans="1:14" s="2" customFormat="1" ht="16.5" customHeight="1">
      <c r="A18" s="18" t="s">
        <v>6</v>
      </c>
      <c r="B18" s="20"/>
      <c r="C18" s="39">
        <v>139960</v>
      </c>
      <c r="D18" s="13">
        <f t="shared" si="0"/>
        <v>0.95772226875345556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 s="2" customFormat="1" ht="21" customHeight="1">
      <c r="A19" s="21" t="s">
        <v>7</v>
      </c>
      <c r="B19" s="12"/>
      <c r="C19" s="38">
        <v>63004.22</v>
      </c>
      <c r="D19" s="13">
        <f t="shared" si="0"/>
        <v>0.43112706858703803</v>
      </c>
      <c r="E19" s="44"/>
      <c r="F19" s="44"/>
      <c r="G19" s="46"/>
      <c r="H19" s="44"/>
      <c r="I19" s="44"/>
      <c r="J19" s="44"/>
      <c r="K19" s="44"/>
      <c r="L19" s="44"/>
      <c r="M19" s="44"/>
      <c r="N19" s="44"/>
    </row>
    <row r="20" spans="1:14" s="2" customFormat="1" ht="18.75" customHeight="1">
      <c r="A20" s="22" t="s">
        <v>29</v>
      </c>
      <c r="B20" s="23"/>
      <c r="C20" s="39">
        <v>17223.11</v>
      </c>
      <c r="D20" s="13">
        <f t="shared" si="0"/>
        <v>0.11785478696906494</v>
      </c>
      <c r="E20" s="44"/>
      <c r="F20" s="44"/>
      <c r="G20" s="46"/>
      <c r="H20" s="44"/>
      <c r="I20" s="44"/>
      <c r="J20" s="44"/>
      <c r="K20" s="44"/>
      <c r="L20" s="44"/>
      <c r="M20" s="44"/>
      <c r="N20" s="44"/>
    </row>
    <row r="21" spans="1:14" s="2" customFormat="1" ht="17.25" customHeight="1">
      <c r="A21" s="18" t="s">
        <v>16</v>
      </c>
      <c r="B21" s="20"/>
      <c r="C21" s="39">
        <v>22169.33</v>
      </c>
      <c r="D21" s="13">
        <f t="shared" si="0"/>
        <v>0.15170092186584772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1:14" s="2" customFormat="1" ht="24" customHeight="1">
      <c r="A22" s="18" t="s">
        <v>8</v>
      </c>
      <c r="B22" s="12"/>
      <c r="C22" s="38">
        <v>362107.41</v>
      </c>
      <c r="D22" s="13">
        <f t="shared" si="0"/>
        <v>2.4778388842357653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1:14" s="2" customFormat="1" ht="18" customHeight="1">
      <c r="A23" s="18" t="s">
        <v>9</v>
      </c>
      <c r="B23" s="12"/>
      <c r="C23" s="38">
        <v>332163.02</v>
      </c>
      <c r="D23" s="13">
        <f t="shared" si="0"/>
        <v>2.2729345606630429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1:14" s="2" customFormat="1" ht="15.75" customHeight="1">
      <c r="A24" s="18" t="s">
        <v>30</v>
      </c>
      <c r="B24" s="20"/>
      <c r="C24" s="39">
        <v>116412</v>
      </c>
      <c r="D24" s="13">
        <f t="shared" si="0"/>
        <v>0.79658734459936609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1:14" s="6" customFormat="1" ht="18.75" customHeight="1">
      <c r="A25" s="18" t="s">
        <v>10</v>
      </c>
      <c r="B25" s="20"/>
      <c r="C25" s="39">
        <v>25437.02</v>
      </c>
      <c r="D25" s="13">
        <f t="shared" si="0"/>
        <v>0.17406116393774665</v>
      </c>
      <c r="E25" s="47"/>
      <c r="F25" s="47"/>
      <c r="G25" s="48"/>
      <c r="H25" s="47"/>
      <c r="I25" s="47"/>
      <c r="J25" s="47"/>
      <c r="K25" s="47"/>
      <c r="L25" s="47"/>
      <c r="M25" s="47"/>
      <c r="N25" s="47"/>
    </row>
    <row r="26" spans="1:14" s="2" customFormat="1" ht="15.75" customHeight="1">
      <c r="A26" s="18" t="s">
        <v>11</v>
      </c>
      <c r="B26" s="20"/>
      <c r="C26" s="39">
        <v>8034.63</v>
      </c>
      <c r="D26" s="13">
        <f t="shared" si="0"/>
        <v>5.497959468558572E-2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14" s="2" customFormat="1">
      <c r="A27" s="24" t="s">
        <v>37</v>
      </c>
      <c r="B27" s="20"/>
      <c r="C27" s="40">
        <v>14126.71</v>
      </c>
      <c r="D27" s="13">
        <f t="shared" si="0"/>
        <v>9.6666652981009779E-2</v>
      </c>
      <c r="E27" s="44"/>
      <c r="F27" s="44"/>
      <c r="G27" s="46"/>
      <c r="H27" s="44"/>
      <c r="I27" s="44"/>
      <c r="J27" s="44"/>
      <c r="K27" s="44"/>
      <c r="L27" s="44"/>
      <c r="M27" s="44"/>
      <c r="N27" s="44"/>
    </row>
    <row r="28" spans="1:14" s="2" customFormat="1">
      <c r="A28" s="24" t="s">
        <v>12</v>
      </c>
      <c r="B28" s="20"/>
      <c r="C28" s="40">
        <v>232810.27</v>
      </c>
      <c r="D28" s="13">
        <f t="shared" si="0"/>
        <v>1.5930807371642224</v>
      </c>
      <c r="E28" s="44" t="s">
        <v>18</v>
      </c>
      <c r="F28" s="44"/>
      <c r="G28" s="44"/>
      <c r="H28" s="44"/>
      <c r="I28" s="44"/>
      <c r="J28" s="44"/>
      <c r="K28" s="44"/>
      <c r="L28" s="44"/>
      <c r="M28" s="44"/>
      <c r="N28" s="44"/>
    </row>
    <row r="29" spans="1:14" ht="54">
      <c r="A29" s="24" t="s">
        <v>17</v>
      </c>
      <c r="B29" s="20"/>
      <c r="C29" s="40">
        <v>602108.05000000005</v>
      </c>
      <c r="D29" s="13">
        <f t="shared" si="0"/>
        <v>4.1201220897450641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ht="15.75">
      <c r="A30" s="11" t="s">
        <v>31</v>
      </c>
      <c r="B30" s="12"/>
      <c r="C30" s="41">
        <v>109212.02</v>
      </c>
      <c r="D30" s="13">
        <f t="shared" si="0"/>
        <v>0.74731911667296202</v>
      </c>
      <c r="E30" s="44"/>
      <c r="F30" s="44"/>
      <c r="G30" s="46"/>
      <c r="H30" s="44"/>
      <c r="I30" s="44"/>
      <c r="J30" s="44"/>
      <c r="K30" s="44"/>
      <c r="L30" s="44"/>
      <c r="M30" s="44"/>
      <c r="N30" s="44"/>
    </row>
    <row r="31" spans="1:14" ht="15.75">
      <c r="A31" s="11" t="s">
        <v>32</v>
      </c>
      <c r="B31" s="12"/>
      <c r="C31" s="41">
        <v>138796.34</v>
      </c>
      <c r="D31" s="13">
        <f t="shared" si="0"/>
        <v>0.94975954300854515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</row>
    <row r="32" spans="1:14" ht="15.75">
      <c r="A32" s="11" t="s">
        <v>33</v>
      </c>
      <c r="B32" s="12"/>
      <c r="C32" s="41">
        <v>151084.71</v>
      </c>
      <c r="D32" s="13">
        <f t="shared" si="0"/>
        <v>1.0338467507513425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</row>
    <row r="33" spans="1:14" s="2" customFormat="1" ht="15.75">
      <c r="A33" s="11" t="s">
        <v>35</v>
      </c>
      <c r="B33" s="12"/>
      <c r="C33" s="41">
        <v>2950</v>
      </c>
      <c r="D33" s="13">
        <f t="shared" si="0"/>
        <v>2.018634390413471E-2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</row>
    <row r="34" spans="1:14">
      <c r="A34" s="25" t="s">
        <v>14</v>
      </c>
      <c r="B34" s="26">
        <f>(62185.74+38994.76)/142488.34</f>
        <v>0.71009669984224677</v>
      </c>
      <c r="C34" s="42">
        <v>47384.15</v>
      </c>
      <c r="D34" s="13">
        <f t="shared" si="0"/>
        <v>0.32424160932376428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</row>
    <row r="35" spans="1:14" ht="15.75" thickBot="1">
      <c r="A35" s="25" t="s">
        <v>15</v>
      </c>
      <c r="B35" s="12"/>
      <c r="C35" s="42">
        <v>222937.57</v>
      </c>
      <c r="D35" s="13">
        <f t="shared" si="0"/>
        <v>1.5255235448041036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</row>
    <row r="36" spans="1:14">
      <c r="A36" s="27" t="s">
        <v>13</v>
      </c>
      <c r="B36" s="28"/>
      <c r="C36" s="43">
        <f>SUM(C15:C35)</f>
        <v>3633088.0799999996</v>
      </c>
      <c r="D36" s="29">
        <f>SUM(D15:D35)</f>
        <v>24.860598446404232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</row>
    <row r="37" spans="1:14" ht="23.25" customHeight="1">
      <c r="A37" s="30" t="s">
        <v>34</v>
      </c>
      <c r="B37" s="30"/>
      <c r="C37" s="49">
        <f>C6-C11+C36</f>
        <v>1015555.4099999997</v>
      </c>
      <c r="D37" s="31"/>
      <c r="E37" s="44"/>
      <c r="F37" s="44"/>
      <c r="G37" s="44"/>
      <c r="H37" s="44"/>
      <c r="I37" s="44"/>
      <c r="J37" s="44"/>
      <c r="K37" s="44"/>
      <c r="L37" s="44"/>
      <c r="M37" s="44"/>
      <c r="N37" s="44"/>
    </row>
    <row r="38" spans="1:14">
      <c r="C38" s="32"/>
      <c r="D38" s="32"/>
    </row>
    <row r="39" spans="1:14">
      <c r="C39" s="32"/>
      <c r="D39" s="32"/>
    </row>
  </sheetData>
  <mergeCells count="11">
    <mergeCell ref="C13:D13"/>
    <mergeCell ref="A1:D1"/>
    <mergeCell ref="A2:D2"/>
    <mergeCell ref="A6:B6"/>
    <mergeCell ref="C6:D6"/>
    <mergeCell ref="C12:D12"/>
    <mergeCell ref="C9:D9"/>
    <mergeCell ref="C7:D7"/>
    <mergeCell ref="C11:D11"/>
    <mergeCell ref="C8:D8"/>
    <mergeCell ref="C10:D10"/>
  </mergeCells>
  <pageMargins left="0.23622047244094491" right="0.23622047244094491" top="0.35433070866141736" bottom="0.35433070866141736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azinova</dc:creator>
  <cp:lastModifiedBy>Admin</cp:lastModifiedBy>
  <cp:lastPrinted>2019-05-22T10:30:56Z</cp:lastPrinted>
  <dcterms:created xsi:type="dcterms:W3CDTF">2014-04-15T07:29:16Z</dcterms:created>
  <dcterms:modified xsi:type="dcterms:W3CDTF">2021-04-22T11:36:30Z</dcterms:modified>
</cp:coreProperties>
</file>