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9123115E-F7FF-467A-83E2-A03014487B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</sheets>
  <definedNames>
    <definedName name="_xlnm.Print_Area" localSheetId="0">'2021'!$A$1:$G$31</definedName>
  </definedNames>
  <calcPr calcId="191029"/>
</workbook>
</file>

<file path=xl/calcChain.xml><?xml version="1.0" encoding="utf-8"?>
<calcChain xmlns="http://schemas.openxmlformats.org/spreadsheetml/2006/main">
  <c r="E26" i="6" l="1"/>
  <c r="E29" i="6"/>
  <c r="E27" i="6"/>
  <c r="E25" i="6"/>
  <c r="E24" i="6"/>
  <c r="E21" i="6"/>
  <c r="E18" i="6"/>
  <c r="E15" i="6"/>
  <c r="E13" i="6"/>
  <c r="E12" i="6"/>
  <c r="C12" i="6"/>
  <c r="D10" i="6" l="1"/>
  <c r="C13" i="6" l="1"/>
  <c r="C29" i="6" l="1"/>
  <c r="D29" i="6" s="1"/>
  <c r="C18" i="6"/>
  <c r="D3" i="6"/>
  <c r="D9" i="6" l="1"/>
  <c r="D17" i="6"/>
  <c r="D15" i="6"/>
  <c r="D26" i="6"/>
  <c r="D25" i="6"/>
  <c r="C24" i="6"/>
  <c r="D24" i="6" s="1"/>
  <c r="D21" i="6"/>
  <c r="D19" i="6"/>
  <c r="C14" i="6"/>
  <c r="D14" i="6" s="1"/>
  <c r="D8" i="6" l="1"/>
  <c r="D28" i="6" s="1"/>
  <c r="D18" i="6"/>
  <c r="D27" i="6"/>
  <c r="D13" i="6"/>
  <c r="D12" i="6"/>
  <c r="E19" i="6"/>
  <c r="D30" i="6" l="1"/>
  <c r="E28" i="6"/>
  <c r="E14" i="6"/>
  <c r="E22" i="6"/>
  <c r="E17" i="6"/>
  <c r="E20" i="6"/>
  <c r="E23" i="6"/>
  <c r="E30" i="6" l="1"/>
  <c r="F30" i="6" l="1"/>
</calcChain>
</file>

<file path=xl/sharedStrings.xml><?xml version="1.0" encoding="utf-8"?>
<sst xmlns="http://schemas.openxmlformats.org/spreadsheetml/2006/main" count="58" uniqueCount="39">
  <si>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</si>
  <si>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</si>
  <si>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</si>
  <si>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</si>
  <si>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</si>
  <si>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</si>
  <si>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</si>
  <si>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</si>
  <si>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</si>
  <si>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</si>
  <si>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</si>
  <si>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</si>
  <si>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</si>
  <si>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</si>
  <si>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</si>
  <si>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</si>
  <si>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</si>
  <si>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</si>
  <si>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</si>
  <si>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</si>
  <si>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  жилого многоквартирного   дома   по адресу:  г. Уфа,   ул.Максима Горького 52</t>
  </si>
  <si>
    <t xml:space="preserve">Доходы от содержания общего имущества, </t>
  </si>
  <si>
    <t>Жилых квартир</t>
  </si>
  <si>
    <t>Нежилые помещения</t>
  </si>
  <si>
    <t>Содержание и ремонт домовых приборов учета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</si>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</sst>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2" fontId="13" fillId="0" borderId="0" xfId="1" applyNumberFormat="1" applyFont="1" applyAlignment="1">
      <alignment horizontal="right"/>
    </xf>
    <xf numFmtId="2" fontId="0" fillId="0" borderId="0" xfId="0" applyNumberFormat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2" fontId="0" fillId="0" borderId="0" xfId="0" applyNumberFormat="1" applyAlignment="1">
      <alignment vertical="center"/>
    </xf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6" zoomScaleNormal="100" zoomScaleSheetLayoutView="90" workbookViewId="0">
      <selection activeCell="E22" sqref="E22"/>
    </sheetView>
  </sheetViews>
  <sheetFormatPr defaultRowHeight="15" outlineLevelRow="1" x14ac:dyDescent="0.25"/>
  <cols>
    <col min="1" max="1" width="57.85546875" customWidth="1"/>
    <col min="2" max="2" width="5" customWidth="1"/>
    <col min="3" max="3" width="6.42578125" hidden="1" customWidth="1"/>
    <col min="4" max="5" width="10.28515625" customWidth="1"/>
    <col min="6" max="6" width="8.5703125" hidden="1" customWidth="1"/>
    <col min="7" max="8" width="0" hidden="1" customWidth="1"/>
    <col min="12" max="12" width="9" customWidth="1"/>
  </cols>
  <sheetData>
    <row r="1" spans="1:7" x14ac:dyDescent="0.25">
      <c r="A1" s="58" t="s">
        <v>37</v>
      </c>
      <c r="B1" s="58"/>
      <c r="C1" s="58"/>
      <c r="D1" s="58"/>
      <c r="E1" s="58"/>
    </row>
    <row r="2" spans="1:7" ht="20.25" customHeight="1" x14ac:dyDescent="0.25">
      <c r="A2" s="59" t="s">
        <v>20</v>
      </c>
      <c r="B2" s="59"/>
      <c r="C2" s="59"/>
      <c r="D2" s="59"/>
      <c r="E2" s="59"/>
    </row>
    <row r="3" spans="1:7" ht="17.25" customHeight="1" thickBot="1" x14ac:dyDescent="0.3">
      <c r="A3" s="37" t="s">
        <v>12</v>
      </c>
      <c r="B3" s="37" t="s">
        <v>1</v>
      </c>
      <c r="C3" s="37"/>
      <c r="D3" s="38">
        <f>D4+D5</f>
        <v>9078.3000000000011</v>
      </c>
      <c r="E3" s="17"/>
    </row>
    <row r="4" spans="1:7" hidden="1" outlineLevel="1" x14ac:dyDescent="0.25">
      <c r="A4" s="18" t="s">
        <v>0</v>
      </c>
      <c r="B4" s="18" t="s">
        <v>1</v>
      </c>
      <c r="C4" s="18"/>
      <c r="D4" s="19">
        <v>8216.7000000000007</v>
      </c>
      <c r="E4" s="20"/>
    </row>
    <row r="5" spans="1:7" hidden="1" outlineLevel="1" x14ac:dyDescent="0.25">
      <c r="A5" s="18" t="s">
        <v>2</v>
      </c>
      <c r="B5" s="18" t="s">
        <v>1</v>
      </c>
      <c r="C5" s="18"/>
      <c r="D5" s="21">
        <v>861.6</v>
      </c>
      <c r="E5" s="22"/>
    </row>
    <row r="6" spans="1:7" ht="15.75" hidden="1" outlineLevel="1" thickBot="1" x14ac:dyDescent="0.3">
      <c r="A6" s="18" t="s">
        <v>19</v>
      </c>
      <c r="B6" s="18" t="s">
        <v>1</v>
      </c>
      <c r="C6" s="18"/>
      <c r="D6" s="21">
        <v>2163.9</v>
      </c>
      <c r="E6" s="22"/>
    </row>
    <row r="7" spans="1:7" ht="15.75" collapsed="1" thickBot="1" x14ac:dyDescent="0.3">
      <c r="A7" s="60" t="s">
        <v>18</v>
      </c>
      <c r="B7" s="61"/>
      <c r="C7" s="23"/>
      <c r="D7" s="62" t="s">
        <v>11</v>
      </c>
      <c r="E7" s="63"/>
    </row>
    <row r="8" spans="1:7" ht="15.75" customHeight="1" thickBot="1" x14ac:dyDescent="0.3">
      <c r="A8" s="64" t="s">
        <v>21</v>
      </c>
      <c r="B8" s="65"/>
      <c r="C8" s="40"/>
      <c r="D8" s="66">
        <f>D9+D10</f>
        <v>2233261.8000000003</v>
      </c>
      <c r="E8" s="67"/>
    </row>
    <row r="9" spans="1:7" hidden="1" x14ac:dyDescent="0.25">
      <c r="A9" s="50" t="s">
        <v>22</v>
      </c>
      <c r="B9" s="51"/>
      <c r="C9" s="40"/>
      <c r="D9" s="52">
        <f>D4*20.5*12</f>
        <v>2021308.2000000002</v>
      </c>
      <c r="E9" s="53"/>
    </row>
    <row r="10" spans="1:7" ht="15.75" hidden="1" thickBot="1" x14ac:dyDescent="0.3">
      <c r="A10" s="54" t="s">
        <v>23</v>
      </c>
      <c r="B10" s="55"/>
      <c r="C10" s="41"/>
      <c r="D10" s="56">
        <f>D5*20.5*12</f>
        <v>211953.59999999998</v>
      </c>
      <c r="E10" s="57"/>
    </row>
    <row r="11" spans="1:7" ht="37.5" customHeight="1" thickBot="1" x14ac:dyDescent="0.3">
      <c r="A11" s="24" t="s">
        <v>3</v>
      </c>
      <c r="B11" s="2" t="s">
        <v>4</v>
      </c>
      <c r="C11" s="25" t="s">
        <v>15</v>
      </c>
      <c r="D11" s="26" t="s">
        <v>5</v>
      </c>
      <c r="E11" s="35" t="s">
        <v>6</v>
      </c>
      <c r="G11" t="s">
        <v>26</v>
      </c>
    </row>
    <row r="12" spans="1:7" ht="95.25" customHeight="1" x14ac:dyDescent="0.25">
      <c r="A12" s="1" t="s">
        <v>38</v>
      </c>
      <c r="B12" s="49"/>
      <c r="C12" s="33">
        <f>27960+F12</f>
        <v>36960</v>
      </c>
      <c r="D12" s="30">
        <f>C12*12</f>
        <v>443520</v>
      </c>
      <c r="E12" s="31">
        <f>D12/D3/12</f>
        <v>4.0712468193384224</v>
      </c>
      <c r="F12">
        <v>9000</v>
      </c>
      <c r="G12" s="39">
        <v>3.0748927746618278</v>
      </c>
    </row>
    <row r="13" spans="1:7" ht="21" customHeight="1" x14ac:dyDescent="0.25">
      <c r="A13" s="1" t="s">
        <v>27</v>
      </c>
      <c r="B13" s="5" t="s">
        <v>7</v>
      </c>
      <c r="C13" s="32">
        <f>4181.17+F13</f>
        <v>4181.17</v>
      </c>
      <c r="D13" s="6">
        <f>C13*12</f>
        <v>50174.04</v>
      </c>
      <c r="E13" s="7">
        <f>D13/D3/12</f>
        <v>0.46056750713239253</v>
      </c>
      <c r="G13" s="39">
        <v>0.45982294072363356</v>
      </c>
    </row>
    <row r="14" spans="1:7" ht="19.5" customHeight="1" x14ac:dyDescent="0.25">
      <c r="A14" s="1" t="s">
        <v>28</v>
      </c>
      <c r="B14" s="5" t="s">
        <v>7</v>
      </c>
      <c r="C14" s="27">
        <f>45</f>
        <v>45</v>
      </c>
      <c r="D14" s="8">
        <f>C14*173*12</f>
        <v>93420</v>
      </c>
      <c r="E14" s="7">
        <f>D14/D3/12</f>
        <v>0.8575394071577277</v>
      </c>
      <c r="G14" s="39">
        <v>0.85615308479049812</v>
      </c>
    </row>
    <row r="15" spans="1:7" ht="22.5" customHeight="1" x14ac:dyDescent="0.25">
      <c r="A15" s="9" t="s">
        <v>29</v>
      </c>
      <c r="B15" s="5" t="s">
        <v>7</v>
      </c>
      <c r="C15" s="28">
        <v>8510</v>
      </c>
      <c r="D15" s="10">
        <f>C15*6</f>
        <v>51060</v>
      </c>
      <c r="E15" s="7">
        <f>D15/D3/12</f>
        <v>0.46870008702069765</v>
      </c>
      <c r="G15" s="39">
        <v>0.4679423732541515</v>
      </c>
    </row>
    <row r="16" spans="1:7" ht="17.25" customHeight="1" x14ac:dyDescent="0.25">
      <c r="A16" s="42" t="s">
        <v>24</v>
      </c>
      <c r="B16" s="5" t="s">
        <v>7</v>
      </c>
      <c r="C16" s="28"/>
      <c r="D16" s="10"/>
      <c r="E16" s="7"/>
    </row>
    <row r="17" spans="1:7" ht="15.75" customHeight="1" x14ac:dyDescent="0.25">
      <c r="A17" s="1" t="s">
        <v>30</v>
      </c>
      <c r="B17" s="5" t="s">
        <v>7</v>
      </c>
      <c r="C17" s="27"/>
      <c r="D17" s="8">
        <f>45*173*2</f>
        <v>15570</v>
      </c>
      <c r="E17" s="7">
        <f>D17/D3/12</f>
        <v>0.14292323452628794</v>
      </c>
      <c r="G17" s="39">
        <v>0.14269218079841636</v>
      </c>
    </row>
    <row r="18" spans="1:7" ht="39.75" customHeight="1" x14ac:dyDescent="0.25">
      <c r="A18" s="1" t="s">
        <v>31</v>
      </c>
      <c r="B18" s="5" t="s">
        <v>7</v>
      </c>
      <c r="C18" s="28">
        <f>21660+F18</f>
        <v>23660</v>
      </c>
      <c r="D18" s="8">
        <f>C18*12</f>
        <v>283920</v>
      </c>
      <c r="E18" s="7">
        <f>D18/D3/12</f>
        <v>2.6062148199552779</v>
      </c>
      <c r="F18" s="44">
        <v>2000</v>
      </c>
      <c r="G18" s="46">
        <v>2.6313551600558829</v>
      </c>
    </row>
    <row r="19" spans="1:7" ht="27.75" customHeight="1" x14ac:dyDescent="0.25">
      <c r="A19" s="1" t="s">
        <v>32</v>
      </c>
      <c r="B19" s="5" t="s">
        <v>7</v>
      </c>
      <c r="C19" s="28">
        <v>18840</v>
      </c>
      <c r="D19" s="8">
        <f>C19*12</f>
        <v>226080</v>
      </c>
      <c r="E19" s="7">
        <f>D19/D3/12</f>
        <v>2.0752784111562734</v>
      </c>
      <c r="F19" s="44"/>
      <c r="G19" s="39">
        <v>2.0719234576047509</v>
      </c>
    </row>
    <row r="20" spans="1:7" ht="23.25" customHeight="1" x14ac:dyDescent="0.25">
      <c r="A20" s="1" t="s">
        <v>33</v>
      </c>
      <c r="B20" s="5" t="s">
        <v>7</v>
      </c>
      <c r="C20" s="28"/>
      <c r="D20" s="8">
        <v>132841.84</v>
      </c>
      <c r="E20" s="7">
        <f>D20/D3/12</f>
        <v>1.2194081858203993</v>
      </c>
      <c r="F20" s="44"/>
      <c r="G20" s="39">
        <v>1.2174368561897431</v>
      </c>
    </row>
    <row r="21" spans="1:7" ht="28.5" customHeight="1" x14ac:dyDescent="0.25">
      <c r="A21" s="1" t="s">
        <v>17</v>
      </c>
      <c r="B21" s="5" t="s">
        <v>7</v>
      </c>
      <c r="C21" s="28">
        <v>1200</v>
      </c>
      <c r="D21" s="8">
        <f>1200*12</f>
        <v>14400</v>
      </c>
      <c r="E21" s="7">
        <f>D21/D3/12</f>
        <v>0.13218333829020851</v>
      </c>
      <c r="F21" s="44"/>
      <c r="G21" s="39">
        <v>0.13196964698119432</v>
      </c>
    </row>
    <row r="22" spans="1:7" ht="15" customHeight="1" x14ac:dyDescent="0.25">
      <c r="A22" s="1" t="s">
        <v>14</v>
      </c>
      <c r="B22" s="5" t="s">
        <v>7</v>
      </c>
      <c r="C22" s="28"/>
      <c r="D22" s="8">
        <v>0</v>
      </c>
      <c r="E22" s="7">
        <f>D22/D3/12</f>
        <v>0</v>
      </c>
      <c r="F22" s="44"/>
      <c r="G22" s="39">
        <v>0</v>
      </c>
    </row>
    <row r="23" spans="1:7" ht="17.25" customHeight="1" x14ac:dyDescent="0.25">
      <c r="A23" s="1" t="s">
        <v>8</v>
      </c>
      <c r="B23" s="5" t="s">
        <v>7</v>
      </c>
      <c r="C23" s="28"/>
      <c r="D23" s="8">
        <v>5000</v>
      </c>
      <c r="E23" s="7">
        <f>D23/D3/12</f>
        <v>4.589699246187795E-2</v>
      </c>
      <c r="F23" s="44"/>
      <c r="G23" s="39">
        <v>4.5822794090692474E-2</v>
      </c>
    </row>
    <row r="24" spans="1:7" ht="19.5" customHeight="1" x14ac:dyDescent="0.25">
      <c r="A24" s="1" t="s">
        <v>34</v>
      </c>
      <c r="B24" s="5" t="s">
        <v>7</v>
      </c>
      <c r="C24" s="28">
        <f>17700</f>
        <v>17700</v>
      </c>
      <c r="D24" s="8">
        <f>C24*12</f>
        <v>212400</v>
      </c>
      <c r="E24" s="7">
        <f>D24/D3/12</f>
        <v>1.9497042397805755</v>
      </c>
      <c r="F24" s="44"/>
      <c r="G24" s="39">
        <v>2.1502763773309845</v>
      </c>
    </row>
    <row r="25" spans="1:7" ht="14.25" customHeight="1" x14ac:dyDescent="0.25">
      <c r="A25" s="1" t="s">
        <v>13</v>
      </c>
      <c r="B25" s="5"/>
      <c r="C25" s="28">
        <v>2000</v>
      </c>
      <c r="D25" s="8">
        <f>C25*5</f>
        <v>10000</v>
      </c>
      <c r="E25" s="7">
        <f>D25/D3/12</f>
        <v>9.17939849237559E-2</v>
      </c>
      <c r="F25" s="44"/>
      <c r="G25" s="39">
        <v>0.10123711757678834</v>
      </c>
    </row>
    <row r="26" spans="1:7" ht="17.25" customHeight="1" x14ac:dyDescent="0.25">
      <c r="A26" s="1" t="s">
        <v>16</v>
      </c>
      <c r="B26" s="5" t="s">
        <v>7</v>
      </c>
      <c r="C26" s="28">
        <v>3500</v>
      </c>
      <c r="D26" s="6">
        <f>C26*5</f>
        <v>17500</v>
      </c>
      <c r="E26" s="7">
        <f>D26/D3/12</f>
        <v>0.16063947361657283</v>
      </c>
      <c r="F26" s="44"/>
      <c r="G26" s="39">
        <v>0.17716495575937963</v>
      </c>
    </row>
    <row r="27" spans="1:7" ht="41.25" customHeight="1" x14ac:dyDescent="0.25">
      <c r="A27" s="11" t="s">
        <v>35</v>
      </c>
      <c r="B27" s="3" t="s">
        <v>7</v>
      </c>
      <c r="C27" s="34">
        <v>31884</v>
      </c>
      <c r="D27" s="13">
        <f>C27*12</f>
        <v>382608</v>
      </c>
      <c r="E27" s="12">
        <f>D27/D3/12</f>
        <v>3.51211129837084</v>
      </c>
      <c r="F27" s="44"/>
      <c r="G27" s="47">
        <v>4.2762564610139666</v>
      </c>
    </row>
    <row r="28" spans="1:7" ht="17.25" customHeight="1" x14ac:dyDescent="0.25">
      <c r="A28" s="14" t="s">
        <v>10</v>
      </c>
      <c r="B28" s="3" t="s">
        <v>7</v>
      </c>
      <c r="C28" s="34"/>
      <c r="D28" s="15">
        <f>D8*3%+3000</f>
        <v>69997.854000000007</v>
      </c>
      <c r="E28" s="12">
        <f>D28/D3/12</f>
        <v>0.64253819547712676</v>
      </c>
      <c r="F28" s="44">
        <v>20.5</v>
      </c>
      <c r="G28" s="47">
        <v>0.20278740056453681</v>
      </c>
    </row>
    <row r="29" spans="1:7" ht="17.25" customHeight="1" thickBot="1" x14ac:dyDescent="0.3">
      <c r="A29" s="11" t="s">
        <v>36</v>
      </c>
      <c r="B29" s="3" t="s">
        <v>7</v>
      </c>
      <c r="C29" s="29">
        <f>70*172+5000</f>
        <v>17040</v>
      </c>
      <c r="D29" s="13">
        <f>C29*12</f>
        <v>204480</v>
      </c>
      <c r="E29" s="12">
        <f>D29/D3/12</f>
        <v>1.8770034037209609</v>
      </c>
      <c r="F29" s="44" t="s">
        <v>25</v>
      </c>
      <c r="G29" s="47">
        <v>1.4626738747494381</v>
      </c>
    </row>
    <row r="30" spans="1:7" ht="21" customHeight="1" x14ac:dyDescent="0.25">
      <c r="A30" s="48" t="s">
        <v>9</v>
      </c>
      <c r="B30" s="4" t="s">
        <v>7</v>
      </c>
      <c r="C30" s="4"/>
      <c r="D30" s="16">
        <f>SUM(D12:D29)</f>
        <v>2212971.7340000002</v>
      </c>
      <c r="E30" s="16">
        <f>SUM(E12:E29)</f>
        <v>20.313749398749394</v>
      </c>
      <c r="F30" s="45" t="e">
        <f>E30-#REF!-#REF!-#REF!-#REF!</f>
        <v>#REF!</v>
      </c>
      <c r="G30" s="39">
        <v>27.591176475743382</v>
      </c>
    </row>
    <row r="31" spans="1:7" ht="18.75" x14ac:dyDescent="0.3">
      <c r="A31" s="36"/>
      <c r="B31" s="36"/>
      <c r="C31" s="36"/>
      <c r="D31" s="43"/>
      <c r="E31" s="36"/>
      <c r="F31" s="44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2020-04-20T04:53:36Z</cp:lastPrinted>
  <dcterms:created xsi:type="dcterms:W3CDTF">2014-04-15T07:29:16Z</dcterms:created>
  <dcterms:modified xsi:type="dcterms:W3CDTF">2021-04-22T04:29:54Z</dcterms:modified>
</cp:coreProperties>
</file>